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CA2D0E03-0D8F-4204-9A96-5649431E028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aslovna" sheetId="1" r:id="rId1"/>
    <sheet name="Građ.-obrt. radovi" sheetId="2" r:id="rId2"/>
  </sheets>
  <externalReferences>
    <externalReference r:id="rId3"/>
  </externalReferences>
  <definedNames>
    <definedName name="REALIZACIJA_1997">'[1]Osn-Pod'!$E$5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4" i="2" l="1"/>
  <c r="G142" i="2"/>
  <c r="I142" i="2" s="1"/>
  <c r="G112" i="2"/>
  <c r="I123" i="2" l="1"/>
  <c r="G110" i="2" l="1"/>
  <c r="G17" i="2"/>
  <c r="I136" i="2" l="1"/>
  <c r="G94" i="2"/>
  <c r="G61" i="2"/>
  <c r="G83" i="2" s="1"/>
  <c r="G85" i="2" s="1"/>
  <c r="G19" i="2"/>
  <c r="I19" i="2" s="1"/>
  <c r="G9" i="2"/>
  <c r="G43" i="2"/>
  <c r="G30" i="2"/>
  <c r="G146" i="2"/>
  <c r="I146" i="2" s="1"/>
  <c r="G140" i="2"/>
  <c r="G108" i="2" l="1"/>
  <c r="I140" i="2"/>
  <c r="I110" i="2" l="1"/>
  <c r="I96" i="2" l="1"/>
  <c r="G63" i="2"/>
  <c r="I63" i="2" s="1"/>
  <c r="I61" i="2"/>
  <c r="G52" i="2"/>
  <c r="I17" i="2"/>
  <c r="G13" i="2"/>
  <c r="G7" i="2"/>
  <c r="I65" i="2" l="1"/>
  <c r="I125" i="2"/>
  <c r="I7" i="2" l="1"/>
  <c r="I138" i="2" l="1"/>
  <c r="I134" i="2" l="1"/>
  <c r="I149" i="2" l="1"/>
  <c r="I152" i="2" s="1"/>
  <c r="I121" i="2"/>
  <c r="I127" i="2" l="1"/>
  <c r="I189" i="2" s="1"/>
  <c r="I190" i="2"/>
  <c r="I81" i="2" l="1"/>
  <c r="I30" i="2" l="1"/>
  <c r="I32" i="2" s="1"/>
  <c r="I21" i="2"/>
  <c r="I15" i="2"/>
  <c r="I13" i="2"/>
  <c r="I11" i="2"/>
  <c r="I43" i="2" l="1"/>
  <c r="I45" i="2" s="1"/>
  <c r="I9" i="2" l="1"/>
  <c r="I23" i="2" s="1"/>
  <c r="I112" i="2" l="1"/>
  <c r="I181" i="2" l="1"/>
  <c r="I185" i="2" l="1"/>
  <c r="I108" i="2" l="1"/>
  <c r="I114" i="2" l="1"/>
  <c r="I188" i="2" s="1"/>
  <c r="I98" i="2"/>
  <c r="I94" i="2"/>
  <c r="I100" i="2" l="1"/>
  <c r="I187" i="2" s="1"/>
  <c r="I85" i="2"/>
  <c r="I83" i="2" l="1"/>
  <c r="I87" i="2" s="1"/>
  <c r="I52" i="2"/>
  <c r="I54" i="2" s="1"/>
  <c r="I186" i="2" l="1"/>
  <c r="I184" i="2"/>
  <c r="I182" i="2" l="1"/>
  <c r="I183" i="2" l="1"/>
  <c r="I192" i="2" s="1"/>
  <c r="I193" i="2" l="1"/>
  <c r="I194" i="2" s="1"/>
</calcChain>
</file>

<file path=xl/sharedStrings.xml><?xml version="1.0" encoding="utf-8"?>
<sst xmlns="http://schemas.openxmlformats.org/spreadsheetml/2006/main" count="271" uniqueCount="114">
  <si>
    <t>Građevina:</t>
  </si>
  <si>
    <t>Investitor:</t>
  </si>
  <si>
    <t>Lokacija:</t>
  </si>
  <si>
    <t>TROŠKOVNIK</t>
  </si>
  <si>
    <t>R. Br.</t>
  </si>
  <si>
    <t>Opis stavke</t>
  </si>
  <si>
    <t>J.M.</t>
  </si>
  <si>
    <t>Količina</t>
  </si>
  <si>
    <t>Ukupno</t>
  </si>
  <si>
    <t>Jedinična cijena</t>
  </si>
  <si>
    <t>kpl</t>
  </si>
  <si>
    <t>1.1.</t>
  </si>
  <si>
    <t>UKUPNO:</t>
  </si>
  <si>
    <t>2.1.</t>
  </si>
  <si>
    <t>m'</t>
  </si>
  <si>
    <t>3.1.</t>
  </si>
  <si>
    <t>4.1.</t>
  </si>
  <si>
    <t>5.1.</t>
  </si>
  <si>
    <t>6.1.</t>
  </si>
  <si>
    <t>7.1.</t>
  </si>
  <si>
    <t>7.2.</t>
  </si>
  <si>
    <t>7.3.</t>
  </si>
  <si>
    <t>kg</t>
  </si>
  <si>
    <t>REKAPITULACIJA</t>
  </si>
  <si>
    <t>Nabava, doprema, sječenje, savijanje, ugradnja i postavljanje
rebraste armature svih profila trakastih temelja, nadtemeljnih zidova, vertikalnih,horizontalnih serklaža,greda i ukrutnih greda stropa.</t>
  </si>
  <si>
    <t>Doprema, postavljanje i skidanje montažne fasadne skele 
za vrijeme izvođenja zidarskih i fasaderskih radova.</t>
  </si>
  <si>
    <t>Radi kontrole upojnosti podloge, nanošenje temeljnog polimer-bitumenskog premaza IDROPRIMER ili jednakovrijedan 0,3 kg/m2. Varenje dvije plastomerne bitumenske hidroizolacijske trake visoke kvalitete kao TREND HS ili jednakovijedne ojačane sa netkanim poliesterskim filcom i stabilizirane u uzdužnom smjeru staklenim vlaknima debljine 4mm. Zadizanje hidroizolacije 20cm iznad kote terena s preklopima od 10 cm.</t>
  </si>
  <si>
    <t xml:space="preserve">Nabava, doprema i polaganje termoizolacije poda od tvrdih ploča XPS-a, debljine 8 cm, na izvedenu podnu hidroizolaciju. 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</si>
  <si>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</si>
  <si>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</si>
  <si>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t>5. Zidarski radovi</t>
  </si>
  <si>
    <t>8.1.</t>
  </si>
  <si>
    <t>9.1.</t>
  </si>
  <si>
    <t>kom</t>
  </si>
  <si>
    <t>10.1.</t>
  </si>
  <si>
    <t>Nabava, doprema i polaganje mineralne vune d=10 cm.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</si>
  <si>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</si>
  <si>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Nabava, doprema i popločavanje podova protukliznim keramičkim pločicama i odgovarajućim keramičkim ljepilom. Boja i veličina keramičkih pločica, prema izboru projektamta ili Investitora.U stavci uračunato 15% otpada na urezivanje pločica. Po završetku polaganja, fuge se zapunjavaju masom za fugiranje.</t>
  </si>
  <si>
    <t>Nabava, doprema i oblaganje zidova sanitarnih čvorova keramičkim pločicama do 2,00 cm visine i odgovarajućim keramičkim ljepilom.U stavci uračunato 15% otpada na urezivanje pločica Boja i veličina keramičkih pločica, prema izboru projektanta ili Investitora.Po završetku polaganja, fuge se zapunjavaju masom za fugiranje.</t>
  </si>
  <si>
    <t>9.2.</t>
  </si>
  <si>
    <t>10.2.</t>
  </si>
  <si>
    <t>10.3.</t>
  </si>
  <si>
    <t xml:space="preserve">Dom za starije i nemoćne osobe Beli Manastir, 
OIB: 34580944535, 
Bana Jelačića 108, 31300 Beli Manastir
</t>
  </si>
  <si>
    <t xml:space="preserve">Bana Jelačića 108, 31300 Beli Manastir
k.č.br. 2807/1, k.o. Beli Manastir
</t>
  </si>
  <si>
    <t xml:space="preserve"> Planum projekt d.o.o.</t>
  </si>
  <si>
    <t>Glavni projektant:</t>
  </si>
  <si>
    <t xml:space="preserve"> Valentino Liović, mag.ing.aedif.</t>
  </si>
  <si>
    <t>Troškovnik izradio:</t>
  </si>
  <si>
    <t>1. Rušenje i demontaža</t>
  </si>
  <si>
    <t>1.5.</t>
  </si>
  <si>
    <t>1.6.</t>
  </si>
  <si>
    <t>2. Tesarski radovi</t>
  </si>
  <si>
    <t>3. Betonski radovi</t>
  </si>
  <si>
    <t>Betoniranje armiranih vertikalnih serklaža presjeka 25/25 cm i visine do max 3,50 m, betonom C25/30 u glatkoj oplati. Stavkom je obuhvaćena doprema betona iz tvornice betona, ugradba i njega betona nakon ugradbe.</t>
  </si>
  <si>
    <t>4. Armirački radovi</t>
  </si>
  <si>
    <t>8.2.</t>
  </si>
  <si>
    <t>8.3.</t>
  </si>
  <si>
    <t>6.2.</t>
  </si>
  <si>
    <t>6.3.</t>
  </si>
  <si>
    <t>Nabava, doprema materijala i izrada cementnog estriha u sloju debljine 5,0 cm, iznad podne ploče, kao podloge završnom sloju poda. Estrih je potrebno armirati cemetnim vlaknima ili armaturom Q 131. U cijenu uključen sav potreban materijal, alat i rad.</t>
  </si>
  <si>
    <t>GRAĐEVINSKO - OBRTNIČKI RADOVI RADOVI</t>
  </si>
  <si>
    <t>Demontaža potojećih sanitarija u toaletu. Stavka obuhvaća sanitarija, sa svim sastavnim dijelovima, te brtvljenje i blindiranje instalacija vodovoda i kanalizacije, sa svim materijalom. Demontažu je potrebno obaviti s dužnom pažnjom, kako ne bi došlo do ozljeda radnika ili trećih osoba uzrokovanih demontažom. Napomena: Stavkom je potrebno obuhvatiti i odvoz na deponiju udaljenu do 10,0 km.</t>
  </si>
  <si>
    <t>Nabava, dobava, sječenje, savijanje, ugradnja i postavljanje rebraste armature svih profila vertikalnih i horizontalnih serklaža, greda, nadvoja i sl. Armatura B500B. Stavkom obuhvatiti spoj postojeće i nove armature.</t>
  </si>
  <si>
    <t>Nabava, dobava i polaganje PVC folije d=0,25 mm, kao zaštita toplinske izolacije s gornje i donje strane izolacije, u podu. U stavku je uračunat sav potreban materijal i rad.</t>
  </si>
  <si>
    <t>Čišćenje kompletnog prostora u prizemlju. U cijenu stavke je potrebno uračunati kompletno račišćavanje prostora od nakupljenog materijala koji se nalazi na postojećem podu. Stavkom je potrebno obuhvatiti i prebacivanje nakupljenog otpada na tlo, uz dužnu pažnju, kako ne bi došlo do ozljeda radnika ili trećih osoba.Napomena: Stavkom je potrebno obuhvatiti i odvoz otpadnog materijala na deponiju udaljenu do 10,0 km.</t>
  </si>
  <si>
    <t>Rušenje postojećih stupova i zidova od armiranog betona, pune opeke i blok opeke. U stavku je uključen sav rad i materijal. Rušenje je potrebno obaviti s dužnom pažnjom, kako ne bi došlo do ozljeda radnika ili trećih osoba uzrokovanih rušenjem. Stavkom je potrebno uračunati i premještanje šute s tavanskog prostora na tlo. Napomena: Stavkom je potrebno obuhvatiti i odvoz na deponiju udaljenu do 10,0 km.</t>
  </si>
  <si>
    <t>Demontaža potojećih unutarnjih vrata. Demontažu je potrebno obaviti s dužnom pažnjom, kako ne bi došlo do ozljeda radnika ili trećih osoba uzrokovanih demontažom. Stavkom je potrebno uračunati i premještanje demontiranih vrata s tavanskog prostora na tlo. Napomena: Stavkom je potrebno obuhvatiti i odvoz na deponiju udaljenu do 10,0 km.</t>
  </si>
  <si>
    <t>1.2.</t>
  </si>
  <si>
    <t>1.3.</t>
  </si>
  <si>
    <t>1.4.</t>
  </si>
  <si>
    <t>1.7.</t>
  </si>
  <si>
    <t>Nabava, doprema, izrada, postavljanje i skidanje glatke daščane oplate za vertikalne serklaže uz dovratnike vrata, visine do 3,00 m, sa svim potrebnim ukrutama i razuporama i podupiranjem. VERTIKALNI SERKLAŽI.</t>
  </si>
  <si>
    <t>Nabava, doprema i ugradnja betona C25/30 u vertikalne serklaže uz dovratnike vrata, visine do max. 3,0 u glatkoj oplati. Stavkom je obuhvaćena doprema betona, ugradba i njega betona nakon ugradbe. VERTIKALNI SERKLAŽI</t>
  </si>
  <si>
    <t>Nabava, dobava i polaganje termoizolacije poda od tvrdih ploča XPS-a (100 kPa tlačne ćvrstoće), debljine 5,0 cm, na izvedenu podnu hidroizolaciju. U stavku je uračunat sav potreban materijal i rad. POD.</t>
  </si>
  <si>
    <t>5.2.</t>
  </si>
  <si>
    <t>6. Izolaterski radovi</t>
  </si>
  <si>
    <t>7. Soboslikarski i ličilački radovi</t>
  </si>
  <si>
    <t>9. Stolarski radovi</t>
  </si>
  <si>
    <t>Obrada špaleta oko ugrađenih vrata vapneno cementnim mortom i završnim ličenjem u bijelu boju. Spoj vrata i morta ispuniti akrilnim silikonom. U cijenu uključen sav potreban materijal, alat i rad.</t>
  </si>
  <si>
    <t>Bojenje postojećih radijatora i vidljivih metalnih cijevi razvoda grijanja. Rad obuhvaća brušenje stare boje, temeljni premaz i završni premaz lak bojom za gus i metal. RAL boja postojećih radijatora.</t>
  </si>
  <si>
    <t>Premještanje postojećeg radijatora. U stavku uračunati zatvaranje sustava, ispust vode iz sustava, puštanje vode nakon premještanja radijatora i odzračivanje kompletnog sustava. Stavkom obuhvatiti i nabavu, dobavu i ugradnju cijevi do novog položaja (10 m cijevi). Stavkom obuhvatiti sve radove do potpune gotovosti.</t>
  </si>
  <si>
    <t>10. Ostali radovi</t>
  </si>
  <si>
    <t>Demontaža potojećeg finalnog sloja poda od tepha. Demontažu je potrebno obaviti s dužnom pažnjom, kako ne bi došlo do ozljeda radnika ili trećih osoba uzrokovanih demontažom. Stavkom obuhvatiti i uklanjnje pragova. Napomena: Stavkom je potrebno obuhvatiti i odvoz na deponiju udaljenu do 10,0 km.</t>
  </si>
  <si>
    <t xml:space="preserve">Nabava, dobava i ugradnja rukohvata. Rukohvati metalne izvedbe debjina cijevi 2x2 cm, plastificirane u RAL 9005 mat boju. Rukohvati se učvršćuju u zid s 8 vijaka. Rukohvat širine 200 cm. </t>
  </si>
  <si>
    <t>8. Podopolagački radovi</t>
  </si>
  <si>
    <t xml:space="preserve">wc školjka,konzolna s wc daskom za sjedenje, prilagođena invalidima, sa zidnom ručkom,
- ugradbeni vodokotlić s obradom,
- umivaonik dimenzija 80*48 cm s vijcima za montažu, prilagođen invalidima,
- jednoručna mješalica za umivaonika 1/2", gibljiva crijeva za priključak vode, perlator, kartuša, odlijevni set, 
- sifon za umivaonik, zidni spoj, klizna rozeta s fiksnom cijevi,
- invalidsko ogledalo na zid umivaonika, dimenzija 80*80 cm,
- slavina za tuš kadu s konzolom,
- otklopna invalidska stolica za tuš kabinu,
- tuš kanalica 70 cm s rešetkom,
- invalidski držač, podizni 90 cm, sa držačem wc papira,
- invalidksi držač ručni, 90 cm.
</t>
  </si>
  <si>
    <t xml:space="preserve">Nabava, dobava i drvene kutne lajsne. Ravni oblik lajsne, materijal nosača od plastike, vodootporna lajsna, širina minimalno 15 mm, visine 50 mm. Stavka obuhvaća sav materijal i rad po potpune gotovosti stavke. </t>
  </si>
  <si>
    <t>Nabava, dobava i ugradnja kompletne kupaonice za korisnike. Sav materijal i rad do potpune gotovosti i funkcionalnosti.
Nabava, dobava i ugradnja novih instalacija koje uključuju postavljanje nove vodovodne, kanalizacijske i druge instalacije. PPR cijev za vodu tip 80. Propusni ventili. PP cijevi za kanalziaciju fi32x2500 mm s brtvom, podni sifon, izolaciju s  PPR cijevi, PPR priključnici i koljena. Ostali pripadajući spojevi i crijeva.</t>
  </si>
  <si>
    <t>PDV:</t>
  </si>
  <si>
    <t>10.4.</t>
  </si>
  <si>
    <t xml:space="preserve">Nabava, dobava i montiranje pregradnih zidova od gipskartonskih ploča za zid debljine 10,0 cm, bez ispune, do potpune gotovosti i spremnosti za gletanje i ličenje. U prostorima wc, kupaonice i sl., koristiti  gipskarton otporan na vlagu. Zidovi se postavljaju sa duplim gipskartonskim pločama, na potkonstrukciju širine 5,0 cm. U stavku uračunata i potkonstrukcija. U cijenu uračunat sav rad i materijal. </t>
  </si>
  <si>
    <t>10.5.</t>
  </si>
  <si>
    <t>Nabava, doprema i izrada hidroizolacije podova toaleta uključujući i sokl 20 cm u slojevima 1+1. Slojevi se sastoje od nanošenje temeljnog polimer-bitumenskog premaza i bitumenskih traka. Varenje dvije plastomerne bitumenske hidroizolacijske trake visoke kvalitete s preklopima od 10,0 cm. U stavku uračunat sav potreban materijal i rad. Preklopi se ne obračunavaju posebno.</t>
  </si>
  <si>
    <t>Demontaža instalacija vodovoda i kanalizacije unutar toaleta. U cijenu uključen kompletan materijal i rad. Napomena: Stavkom je potrebno obuhvatiti i odvoz na deponiju udaljenu do 10,0 km.</t>
  </si>
  <si>
    <t>1.8.</t>
  </si>
  <si>
    <t>Uklanjanje postojeće podne glazure do podne konstrukcije. U cijenu je potrebno uključiti uklanjanje pločica, njihovo odlaganje te transport do lokalnog odlagališta otpada. Napomena: Stavkom je potrebno obuhvatiti i odvoz na deponiju udaljenu do 10,0 km.</t>
  </si>
  <si>
    <t>10.6.</t>
  </si>
  <si>
    <t>Uklanjanje postojeće zidne obloge (keramičkih pločica) u WC-u do čvrste i čiste podloge kao i zidnog cokla u hodniku. U cijenu je potrebno uključiti uklanjanje pločica, njihovo odlaganje te transport do lokalnog odlagališta otpada. Napomena: Stavkom je potrebno obuhvatiti i odvoz na deponiju udaljenu do 10,0 km.</t>
  </si>
  <si>
    <t xml:space="preserve">Nabava, dobava i montiranje pregradnih zidova od gipskartonskih ploča za zid debljine 35,0 cm, s ispunom od mineralne vune debljine 15 cm, do potpune gotovosti i spremnosti za gletanje i ličenje. Zidovi se postavljaju sa duplim gipskartonskim pločama, na potkonstrukciju. U stavku uračunata i potkonstrukcija. U cijenu uračunat sav rad i materijal. </t>
  </si>
  <si>
    <t>10.7.</t>
  </si>
  <si>
    <t>9.3.</t>
  </si>
  <si>
    <t>10.8.</t>
  </si>
  <si>
    <t xml:space="preserve">Nabava, dobava i izrada novih pragova, nakon uklanjanja postojećih. Pragovi su drveni, u širini zida. Stavkom je potrebno nivelirati nove podove u hodniku i sobama. U stavku uračunata i potkonstrukcija. U cijenu uračunat sav rad i materijal. </t>
  </si>
  <si>
    <t>Bojanje postojećih radijatora. U stavku uračunati zatvaranje sustava, ispust vode iz sustava, puštanje vode nakon ponovnog postavljanja radijatora i odzračivanje kompletnog sustava. Stavkom obuhvatiti i nabavu, dobavu boje te bojanje radijatora u postojeću boju. Stavkom obuhvatiti sve radove do potpune gotovosti.</t>
  </si>
  <si>
    <r>
      <t>Nabava, dobava i popločavanje podova protukliznim keramičkim pločicama R10 i odgovarajućim keramičkim ljepilom. Pločice dimenzija 60*60 cm, I klasa. Pločice po izboru investitora, cijena do 150,0 kn/m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. Po završetku polaganja, fuge se zapunjavaju masom za fugiranje vodonepropusne. Stavka obuhvaća sav materijal i rad po potpune gotovosti stavke. </t>
    </r>
  </si>
  <si>
    <r>
      <t>Nabava, dobava i ugradnja poda od vinilne obloge. Dimenzija 60*30 cm, debljine 4,0 mm. Podloga je vodootporna, dizajn izgled pločica, povezivanje na klik spoj, otporna na: kemikalije i mrlje. Stavkom obuhvatiti nabavu, dobavu i ugradnju izravnavajuće podloge Ispod vinil obloge. Izravnavajuća podloga debljine 1,5 mm. Materijal po izboru investitora, cijena do 250,0 kn/m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.Stavkom uključiti i sve prijelazne lajsne na vratima, širine minimlano 30 mm. Stavka obuhvaća sav materijal i rad po potpune gotovosti stavke. </t>
    </r>
  </si>
  <si>
    <r>
      <t>Nabava, dobava i oblaganje zidova sanitarnih čvorova keramičkim pločicama do 2,20 m visine i odgovarajućim keramičkim ljepilom. Pločice dimenzija 60*60 cm, I klasa. Pločice po izboru investitora, cijena do 150,0 kn/m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. Po završetku polaganja, fuge se zapunjavaju masom za fugiranje vodonepropusne. Stavka obuhvaća sav materijal i rad po potpune gotovosti stavke. </t>
    </r>
  </si>
  <si>
    <t>Izrada, doprema i montaža jednokrilnih, zaokretnih, unutarnjih, furniranih vrata s drvenim dovratnikom. Vratno krilo opremljeno kromiranom kvakom i štitnicima, usadnom bravom i komplet okovom. RAL boja - boja drveta. Svjetla dimenzija 90/198,5. Izvođač je dužan prije izrade stolarije izraditi shemu stolarije te za istu zatražiti odobrenje i ovjeru nadzornog inženjera prije početka izvođenja.</t>
  </si>
  <si>
    <t>Izrada, doprema i montaža jednokrilnih, zaokretnih, unutarnjih, furniranih vrata s drvenim dovratnikom. Vratno krilo opremljeno kromiranom kvakom i štitnicima, usadnom bravom i komplet okovom. RAL boja - boja drveta. Svjetla dimenzija 100/198,5. Izvođač je dužan prije izrade stolarije izraditi shemu stolarije te za istu zatražiti odobrenje i ovjeru nadzornog inženjera prije početka izvođenja.</t>
  </si>
  <si>
    <t>Izrada, doprema i montaža jednokrilnih, zaokretnih, unutarnjih, furniranih vrata s drvenim dovratnikom. Vratno krilo opremljeno kromiranom kvakom i štitnicima, usadnom bravom i komplet okovom. RAL boja - boja drveta. Vrata se sastoje od krila i svjetlarnika. Visina vrata 205 cm, ostalo svjetlarnik. Krilo svo u providnom staklu s drvenim vertikalnim i horizontalnim prečkama. Svjetla dimenzija 90/198,5. Izvođač je dužan prije izrade stolarije izraditi shemu stolarije te za istu zatražiti odobrenje i ovjeru nadzornog inženjera prije početka izvođenja.</t>
  </si>
  <si>
    <t>Beli Manastir, listopad 2022. godine</t>
  </si>
  <si>
    <t>Nabava, dobava materijala za ličenje unutarnjih zidova, bijelom bojom za unutarnje radove. Stavkom je obuhvaćena i priprema i impregnacija podloge. RAL boja H14 ili ton karte Chromos svjetlost ili jednakovrijedna boja _________________.</t>
  </si>
  <si>
    <t>Nabava, dobava materijala za ličenje unutarnjih stropova, bijelom bojom za unutarnje radove. Stavkom je obuhvaćena i priprema i impregnacija podloge. RAL boja bijela.</t>
  </si>
  <si>
    <t>Adaptacija i prenamjena prostora uprave Doma u sobe korisnika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</si>
</sst>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.00\ &quot;kn&quot;"/>
    <numFmt numFmtId="166" formatCode="#,##0.00&quot; kn&quot;"/>
    <numFmt numFmtId="167" formatCode="&quot;Yes&quot;;&quot;Yes&quot;;&quot;No&quot;"/>
    <numFmt numFmtId="168" formatCode="&quot;kn&quot;\ #,##0_);[Red]\(&quot;kn&quot;\ #,##0\)"/>
    <numFmt numFmtId="169" formatCode="_(&quot;kn&quot;\ * #,##0.00_);_(&quot;kn&quot;\ * \(#,##0.00\);_(&quot;kn&quot;\ * &quot;-&quot;??_);_(@_)"/>
    <numFmt numFmtId="170" formatCode="#&quot;.&quot;"/>
    <numFmt numFmtId="171" formatCode="_(* #,##0.00_);_(* \(#,##0.00\);_(* &quot;-&quot;??_);_(@_)"/>
  </numFmts>
  <fonts count="46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Tms Rmn"/>
    </font>
    <font>
      <sz val="10"/>
      <name val="Helv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name val="Arial"/>
      <family val="2"/>
    </font>
    <font>
      <sz val="10"/>
      <name val="MS Sans Serif"/>
      <family val="2"/>
      <charset val="238"/>
    </font>
    <font>
      <sz val="10"/>
      <name val="CRO_Bookman-Normal"/>
      <charset val="238"/>
    </font>
    <font>
      <b/>
      <sz val="11"/>
      <color indexed="63"/>
      <name val="Calibri"/>
      <family val="2"/>
      <charset val="238"/>
    </font>
    <font>
      <b/>
      <sz val="11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1"/>
    </font>
    <font>
      <i/>
      <sz val="11"/>
      <color rgb="FF00B050"/>
      <name val="Calibri"/>
      <family val="2"/>
      <charset val="238"/>
    </font>
    <font>
      <b/>
      <sz val="10"/>
      <color rgb="FF00B05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69">
    <xf numFmtId="0" fontId="0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0" borderId="0"/>
    <xf numFmtId="0" fontId="11" fillId="0" borderId="0"/>
    <xf numFmtId="0" fontId="12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8" borderId="0" applyNumberFormat="0" applyBorder="0" applyAlignment="0" applyProtection="0"/>
    <xf numFmtId="0" fontId="16" fillId="2" borderId="3" applyNumberFormat="0" applyAlignment="0" applyProtection="0"/>
    <xf numFmtId="0" fontId="17" fillId="2" borderId="3" applyNumberFormat="0" applyAlignment="0" applyProtection="0"/>
    <xf numFmtId="0" fontId="18" fillId="19" borderId="4" applyNumberFormat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7" borderId="0" applyNumberFormat="0" applyBorder="0" applyAlignment="0" applyProtection="0"/>
    <xf numFmtId="0" fontId="24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4" borderId="3" applyNumberFormat="0" applyAlignment="0" applyProtection="0"/>
    <xf numFmtId="0" fontId="28" fillId="9" borderId="3" applyNumberFormat="0" applyAlignment="0" applyProtection="0"/>
    <xf numFmtId="0" fontId="29" fillId="0" borderId="0">
      <alignment horizontal="right" vertical="top"/>
    </xf>
    <xf numFmtId="0" fontId="30" fillId="0" borderId="0">
      <alignment horizontal="justify" vertical="top" wrapText="1"/>
    </xf>
    <xf numFmtId="0" fontId="29" fillId="0" borderId="0">
      <alignment horizontal="left"/>
    </xf>
    <xf numFmtId="4" fontId="30" fillId="0" borderId="0">
      <alignment horizontal="right"/>
    </xf>
    <xf numFmtId="0" fontId="30" fillId="0" borderId="0">
      <alignment horizontal="right"/>
    </xf>
    <xf numFmtId="4" fontId="30" fillId="0" borderId="0">
      <alignment horizontal="right" wrapText="1"/>
    </xf>
    <xf numFmtId="0" fontId="30" fillId="0" borderId="0">
      <alignment horizontal="right"/>
    </xf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5" fillId="0" borderId="0">
      <alignment wrapText="1"/>
    </xf>
    <xf numFmtId="0" fontId="3" fillId="0" borderId="0"/>
    <xf numFmtId="0" fontId="19" fillId="0" borderId="0"/>
    <xf numFmtId="0" fontId="11" fillId="0" borderId="0"/>
    <xf numFmtId="0" fontId="36" fillId="0" borderId="0"/>
    <xf numFmtId="0" fontId="37" fillId="0" borderId="0"/>
    <xf numFmtId="0" fontId="13" fillId="0" borderId="0"/>
    <xf numFmtId="0" fontId="3" fillId="0" borderId="0"/>
    <xf numFmtId="0" fontId="36" fillId="0" borderId="0"/>
    <xf numFmtId="0" fontId="7" fillId="0" borderId="0"/>
    <xf numFmtId="0" fontId="20" fillId="0" borderId="0"/>
    <xf numFmtId="0" fontId="36" fillId="0" borderId="0"/>
    <xf numFmtId="0" fontId="3" fillId="0" borderId="0"/>
    <xf numFmtId="4" fontId="13" fillId="0" borderId="0"/>
    <xf numFmtId="0" fontId="7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6" borderId="13" applyNumberFormat="0" applyFont="0" applyAlignment="0" applyProtection="0"/>
    <xf numFmtId="0" fontId="13" fillId="0" borderId="0"/>
    <xf numFmtId="0" fontId="12" fillId="0" borderId="0"/>
    <xf numFmtId="0" fontId="38" fillId="2" borderId="14" applyNumberFormat="0" applyAlignment="0" applyProtection="0"/>
    <xf numFmtId="170" fontId="39" fillId="21" borderId="1" applyNumberFormat="0" applyFont="0" applyAlignment="0" applyProtection="0">
      <alignment horizontal="center" vertical="top"/>
    </xf>
    <xf numFmtId="0" fontId="3" fillId="0" borderId="0"/>
    <xf numFmtId="0" fontId="12" fillId="0" borderId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44" fontId="1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2" fillId="0" borderId="0"/>
    <xf numFmtId="166" fontId="42" fillId="0" borderId="0" applyFont="0" applyFill="0" applyBorder="0" applyAlignment="0" applyProtection="0"/>
    <xf numFmtId="0" fontId="3" fillId="0" borderId="0"/>
    <xf numFmtId="0" fontId="43" fillId="0" borderId="0"/>
    <xf numFmtId="166" fontId="4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49" fontId="0" fillId="0" borderId="0" xfId="0" applyNumberFormat="1"/>
    <xf numFmtId="165" fontId="3" fillId="0" borderId="0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top" wrapText="1"/>
    </xf>
    <xf numFmtId="0" fontId="8" fillId="0" borderId="0" xfId="9" applyFont="1" applyBorder="1" applyAlignment="1" applyProtection="1">
      <alignment horizontal="center" vertical="center"/>
    </xf>
    <xf numFmtId="2" fontId="8" fillId="0" borderId="0" xfId="9" applyNumberFormat="1" applyBorder="1" applyAlignment="1" applyProtection="1">
      <alignment horizontal="center" vertical="center"/>
    </xf>
    <xf numFmtId="166" fontId="8" fillId="0" borderId="0" xfId="9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/>
    </xf>
    <xf numFmtId="16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8" fillId="0" borderId="1" xfId="9" applyFont="1" applyBorder="1" applyAlignment="1" applyProtection="1">
      <alignment horizontal="center" vertical="center"/>
    </xf>
    <xf numFmtId="166" fontId="8" fillId="0" borderId="1" xfId="9" applyNumberFormat="1" applyBorder="1" applyAlignment="1" applyProtection="1">
      <alignment horizontal="center" vertical="center"/>
      <protection locked="0"/>
    </xf>
    <xf numFmtId="0" fontId="8" fillId="0" borderId="0" xfId="9" applyFont="1" applyBorder="1" applyAlignment="1" applyProtection="1">
      <alignment horizontal="center" vertical="center"/>
    </xf>
    <xf numFmtId="2" fontId="8" fillId="0" borderId="0" xfId="9" applyNumberFormat="1" applyBorder="1" applyAlignment="1" applyProtection="1">
      <alignment horizontal="center" vertical="center"/>
    </xf>
    <xf numFmtId="166" fontId="8" fillId="0" borderId="0" xfId="9" applyNumberForma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8" fillId="0" borderId="0" xfId="9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top" wrapText="1"/>
    </xf>
    <xf numFmtId="4" fontId="3" fillId="0" borderId="0" xfId="0" applyNumberFormat="1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4" fontId="8" fillId="0" borderId="0" xfId="9" applyNumberFormat="1" applyBorder="1" applyAlignment="1" applyProtection="1">
      <alignment horizontal="center" vertical="center"/>
    </xf>
    <xf numFmtId="4" fontId="8" fillId="0" borderId="1" xfId="9" applyNumberFormat="1" applyBorder="1" applyAlignment="1" applyProtection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45" fillId="0" borderId="0" xfId="0" applyFont="1"/>
    <xf numFmtId="0" fontId="44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8" fillId="0" borderId="0" xfId="9" applyFont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top" wrapText="1"/>
    </xf>
    <xf numFmtId="165" fontId="3" fillId="0" borderId="0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9" applyFont="1" applyBorder="1" applyAlignment="1" applyProtection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0" xfId="9" applyFont="1" applyFill="1" applyBorder="1" applyAlignment="1" applyProtection="1">
      <alignment horizontal="left" vertical="top" wrapText="1"/>
    </xf>
    <xf numFmtId="165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9" applyFont="1" applyBorder="1" applyAlignment="1" applyProtection="1">
      <alignment horizontal="left" vertical="top" wrapText="1"/>
    </xf>
    <xf numFmtId="0" fontId="8" fillId="0" borderId="0" xfId="9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65" fontId="3" fillId="0" borderId="0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9" applyFont="1" applyBorder="1" applyAlignment="1" applyProtection="1">
      <alignment horizontal="left" vertical="top" wrapText="1"/>
    </xf>
  </cellXfs>
  <cellStyles count="169">
    <cellStyle name="20% - Accent1 2" xfId="12" xr:uid="{00000000-0005-0000-0000-000000000000}"/>
    <cellStyle name="20% - Accent1 2 2" xfId="13" xr:uid="{00000000-0005-0000-0000-000001000000}"/>
    <cellStyle name="20% - Accent1 3" xfId="14" xr:uid="{00000000-0005-0000-0000-000002000000}"/>
    <cellStyle name="20% - Accent2 2" xfId="15" xr:uid="{00000000-0005-0000-0000-000003000000}"/>
    <cellStyle name="20% - Accent2 2 2" xfId="16" xr:uid="{00000000-0005-0000-0000-000004000000}"/>
    <cellStyle name="20% - Accent2 3" xfId="17" xr:uid="{00000000-0005-0000-0000-000005000000}"/>
    <cellStyle name="20% - Accent3 2" xfId="18" xr:uid="{00000000-0005-0000-0000-000006000000}"/>
    <cellStyle name="20% - Accent3 2 2" xfId="19" xr:uid="{00000000-0005-0000-0000-000007000000}"/>
    <cellStyle name="20% - Accent4 2" xfId="20" xr:uid="{00000000-0005-0000-0000-000008000000}"/>
    <cellStyle name="20% - Accent4 2 2" xfId="21" xr:uid="{00000000-0005-0000-0000-000009000000}"/>
    <cellStyle name="20% - Accent4 3" xfId="22" xr:uid="{00000000-0005-0000-0000-00000A000000}"/>
    <cellStyle name="20% - Accent5 2" xfId="23" xr:uid="{00000000-0005-0000-0000-00000B000000}"/>
    <cellStyle name="20% - Accent5 2 2" xfId="24" xr:uid="{00000000-0005-0000-0000-00000C000000}"/>
    <cellStyle name="20% - Accent6 2" xfId="25" xr:uid="{00000000-0005-0000-0000-00000D000000}"/>
    <cellStyle name="20% - Accent6 2 2" xfId="26" xr:uid="{00000000-0005-0000-0000-00000E000000}"/>
    <cellStyle name="20% - Accent6 3" xfId="27" xr:uid="{00000000-0005-0000-0000-00000F000000}"/>
    <cellStyle name="40% - Accent1 2" xfId="28" xr:uid="{00000000-0005-0000-0000-000010000000}"/>
    <cellStyle name="40% - Accent1 2 2" xfId="29" xr:uid="{00000000-0005-0000-0000-000011000000}"/>
    <cellStyle name="40% - Accent1 3" xfId="30" xr:uid="{00000000-0005-0000-0000-000012000000}"/>
    <cellStyle name="40% - Accent2 2" xfId="31" xr:uid="{00000000-0005-0000-0000-000013000000}"/>
    <cellStyle name="40% - Accent2 2 2" xfId="32" xr:uid="{00000000-0005-0000-0000-000014000000}"/>
    <cellStyle name="40% - Accent3 2" xfId="33" xr:uid="{00000000-0005-0000-0000-000015000000}"/>
    <cellStyle name="40% - Accent3 2 2" xfId="34" xr:uid="{00000000-0005-0000-0000-000016000000}"/>
    <cellStyle name="40% - Accent4 2" xfId="35" xr:uid="{00000000-0005-0000-0000-000017000000}"/>
    <cellStyle name="40% - Accent4 2 2" xfId="36" xr:uid="{00000000-0005-0000-0000-000018000000}"/>
    <cellStyle name="40% - Accent4 3" xfId="37" xr:uid="{00000000-0005-0000-0000-000019000000}"/>
    <cellStyle name="40% - Accent5 2" xfId="38" xr:uid="{00000000-0005-0000-0000-00001A000000}"/>
    <cellStyle name="40% - Accent5 2 2" xfId="39" xr:uid="{00000000-0005-0000-0000-00001B000000}"/>
    <cellStyle name="40% - Accent5 3" xfId="40" xr:uid="{00000000-0005-0000-0000-00001C000000}"/>
    <cellStyle name="40% - Accent6 2" xfId="41" xr:uid="{00000000-0005-0000-0000-00001D000000}"/>
    <cellStyle name="40% - Accent6 2 2" xfId="42" xr:uid="{00000000-0005-0000-0000-00001E000000}"/>
    <cellStyle name="40% - Accent6 3" xfId="43" xr:uid="{00000000-0005-0000-0000-00001F000000}"/>
    <cellStyle name="60% - Accent1 2" xfId="44" xr:uid="{00000000-0005-0000-0000-000020000000}"/>
    <cellStyle name="60% - Accent1 3" xfId="45" xr:uid="{00000000-0005-0000-0000-000021000000}"/>
    <cellStyle name="60% - Accent2 2" xfId="46" xr:uid="{00000000-0005-0000-0000-000022000000}"/>
    <cellStyle name="60% - Accent2 3" xfId="47" xr:uid="{00000000-0005-0000-0000-000023000000}"/>
    <cellStyle name="60% - Accent3 2" xfId="48" xr:uid="{00000000-0005-0000-0000-000024000000}"/>
    <cellStyle name="60% - Accent3 3" xfId="49" xr:uid="{00000000-0005-0000-0000-000025000000}"/>
    <cellStyle name="60% - Accent4 2" xfId="50" xr:uid="{00000000-0005-0000-0000-000026000000}"/>
    <cellStyle name="60% - Accent4 3" xfId="51" xr:uid="{00000000-0005-0000-0000-000027000000}"/>
    <cellStyle name="60% - Accent5 2" xfId="52" xr:uid="{00000000-0005-0000-0000-000028000000}"/>
    <cellStyle name="60% - Accent5 3" xfId="53" xr:uid="{00000000-0005-0000-0000-000029000000}"/>
    <cellStyle name="60% - Accent6 2" xfId="54" xr:uid="{00000000-0005-0000-0000-00002A000000}"/>
    <cellStyle name="60% - Accent6 3" xfId="55" xr:uid="{00000000-0005-0000-0000-00002B000000}"/>
    <cellStyle name="A4 Small 210 x 297 mm" xfId="7" xr:uid="{00000000-0005-0000-0000-00002C000000}"/>
    <cellStyle name="Accent1 2" xfId="56" xr:uid="{00000000-0005-0000-0000-00002D000000}"/>
    <cellStyle name="Accent1 3" xfId="57" xr:uid="{00000000-0005-0000-0000-00002E000000}"/>
    <cellStyle name="Accent2 2" xfId="58" xr:uid="{00000000-0005-0000-0000-00002F000000}"/>
    <cellStyle name="Accent2 3" xfId="59" xr:uid="{00000000-0005-0000-0000-000030000000}"/>
    <cellStyle name="Accent3 2" xfId="60" xr:uid="{00000000-0005-0000-0000-000031000000}"/>
    <cellStyle name="Accent3 3" xfId="61" xr:uid="{00000000-0005-0000-0000-000032000000}"/>
    <cellStyle name="Accent4 2" xfId="62" xr:uid="{00000000-0005-0000-0000-000033000000}"/>
    <cellStyle name="Accent5 2" xfId="63" xr:uid="{00000000-0005-0000-0000-000034000000}"/>
    <cellStyle name="Accent6 2" xfId="64" xr:uid="{00000000-0005-0000-0000-000035000000}"/>
    <cellStyle name="Accent6 3" xfId="65" xr:uid="{00000000-0005-0000-0000-000036000000}"/>
    <cellStyle name="Bad 2" xfId="66" xr:uid="{00000000-0005-0000-0000-000037000000}"/>
    <cellStyle name="Bad 3" xfId="67" xr:uid="{00000000-0005-0000-0000-000038000000}"/>
    <cellStyle name="Calculation 2" xfId="68" xr:uid="{00000000-0005-0000-0000-000039000000}"/>
    <cellStyle name="Calculation 3" xfId="69" xr:uid="{00000000-0005-0000-0000-00003A000000}"/>
    <cellStyle name="Check Cell 2" xfId="70" xr:uid="{00000000-0005-0000-0000-00003B000000}"/>
    <cellStyle name="Comma 10" xfId="71" xr:uid="{00000000-0005-0000-0000-00003C000000}"/>
    <cellStyle name="Comma 10 2" xfId="72" xr:uid="{00000000-0005-0000-0000-00003D000000}"/>
    <cellStyle name="Comma 11" xfId="73" xr:uid="{00000000-0005-0000-0000-00003E000000}"/>
    <cellStyle name="Comma 11 2" xfId="74" xr:uid="{00000000-0005-0000-0000-00003F000000}"/>
    <cellStyle name="Comma 12" xfId="75" xr:uid="{00000000-0005-0000-0000-000040000000}"/>
    <cellStyle name="Comma 13" xfId="76" xr:uid="{00000000-0005-0000-0000-000041000000}"/>
    <cellStyle name="Comma 14" xfId="163" xr:uid="{00000000-0005-0000-0000-000042000000}"/>
    <cellStyle name="Comma 15" xfId="166" xr:uid="{00000000-0005-0000-0000-000043000000}"/>
    <cellStyle name="Comma 15 2" xfId="168" xr:uid="{00000000-0005-0000-0000-000044000000}"/>
    <cellStyle name="Comma 2" xfId="5" xr:uid="{00000000-0005-0000-0000-000045000000}"/>
    <cellStyle name="Comma 2 2" xfId="77" xr:uid="{00000000-0005-0000-0000-000046000000}"/>
    <cellStyle name="Comma 2 3" xfId="78" xr:uid="{00000000-0005-0000-0000-000047000000}"/>
    <cellStyle name="Comma 3" xfId="79" xr:uid="{00000000-0005-0000-0000-000048000000}"/>
    <cellStyle name="Comma 3 2" xfId="80" xr:uid="{00000000-0005-0000-0000-000049000000}"/>
    <cellStyle name="Comma 4" xfId="81" xr:uid="{00000000-0005-0000-0000-00004A000000}"/>
    <cellStyle name="Comma 5" xfId="82" xr:uid="{00000000-0005-0000-0000-00004B000000}"/>
    <cellStyle name="Comma 6" xfId="83" xr:uid="{00000000-0005-0000-0000-00004C000000}"/>
    <cellStyle name="Comma 7" xfId="84" xr:uid="{00000000-0005-0000-0000-00004D000000}"/>
    <cellStyle name="Comma 8" xfId="85" xr:uid="{00000000-0005-0000-0000-00004E000000}"/>
    <cellStyle name="Comma 9" xfId="86" xr:uid="{00000000-0005-0000-0000-00004F000000}"/>
    <cellStyle name="Comma 9 2" xfId="87" xr:uid="{00000000-0005-0000-0000-000050000000}"/>
    <cellStyle name="Currency 2" xfId="6" xr:uid="{00000000-0005-0000-0000-000051000000}"/>
    <cellStyle name="Currency 3" xfId="88" xr:uid="{00000000-0005-0000-0000-000052000000}"/>
    <cellStyle name="Currency 4" xfId="89" xr:uid="{00000000-0005-0000-0000-000053000000}"/>
    <cellStyle name="Excel Built-in Normal" xfId="9" xr:uid="{00000000-0005-0000-0000-000054000000}"/>
    <cellStyle name="Explanatory Text 2" xfId="90" xr:uid="{00000000-0005-0000-0000-000055000000}"/>
    <cellStyle name="Good 2" xfId="91" xr:uid="{00000000-0005-0000-0000-000056000000}"/>
    <cellStyle name="Good 3" xfId="92" xr:uid="{00000000-0005-0000-0000-000057000000}"/>
    <cellStyle name="Heading 1 2" xfId="93" xr:uid="{00000000-0005-0000-0000-000058000000}"/>
    <cellStyle name="Heading 1 3" xfId="94" xr:uid="{00000000-0005-0000-0000-000059000000}"/>
    <cellStyle name="Heading 2 2" xfId="95" xr:uid="{00000000-0005-0000-0000-00005A000000}"/>
    <cellStyle name="Heading 2 3" xfId="96" xr:uid="{00000000-0005-0000-0000-00005B000000}"/>
    <cellStyle name="Heading 3 2" xfId="97" xr:uid="{00000000-0005-0000-0000-00005C000000}"/>
    <cellStyle name="Heading 3 3" xfId="98" xr:uid="{00000000-0005-0000-0000-00005D000000}"/>
    <cellStyle name="Heading 4 2" xfId="99" xr:uid="{00000000-0005-0000-0000-00005E000000}"/>
    <cellStyle name="Hyperlink 2" xfId="100" xr:uid="{00000000-0005-0000-0000-00005F000000}"/>
    <cellStyle name="Input 2" xfId="101" xr:uid="{00000000-0005-0000-0000-000060000000}"/>
    <cellStyle name="Input 3" xfId="102" xr:uid="{00000000-0005-0000-0000-000061000000}"/>
    <cellStyle name="kolona A" xfId="103" xr:uid="{00000000-0005-0000-0000-000062000000}"/>
    <cellStyle name="kolona B" xfId="104" xr:uid="{00000000-0005-0000-0000-000063000000}"/>
    <cellStyle name="kolona C" xfId="105" xr:uid="{00000000-0005-0000-0000-000064000000}"/>
    <cellStyle name="kolona D" xfId="106" xr:uid="{00000000-0005-0000-0000-000065000000}"/>
    <cellStyle name="kolona E" xfId="107" xr:uid="{00000000-0005-0000-0000-000066000000}"/>
    <cellStyle name="kolona F" xfId="108" xr:uid="{00000000-0005-0000-0000-000067000000}"/>
    <cellStyle name="kolona G" xfId="109" xr:uid="{00000000-0005-0000-0000-000068000000}"/>
    <cellStyle name="Linked Cell 2" xfId="110" xr:uid="{00000000-0005-0000-0000-000069000000}"/>
    <cellStyle name="Linked Cell 3" xfId="111" xr:uid="{00000000-0005-0000-0000-00006A000000}"/>
    <cellStyle name="Neutral 2" xfId="112" xr:uid="{00000000-0005-0000-0000-00006B000000}"/>
    <cellStyle name="Neutral 3" xfId="113" xr:uid="{00000000-0005-0000-0000-00006C000000}"/>
    <cellStyle name="Normal 10" xfId="114" xr:uid="{00000000-0005-0000-0000-00006E000000}"/>
    <cellStyle name="Normal 10 2" xfId="115" xr:uid="{00000000-0005-0000-0000-00006F000000}"/>
    <cellStyle name="Normal 11" xfId="116" xr:uid="{00000000-0005-0000-0000-000070000000}"/>
    <cellStyle name="Normal 12" xfId="117" xr:uid="{00000000-0005-0000-0000-000071000000}"/>
    <cellStyle name="Normal 13" xfId="118" xr:uid="{00000000-0005-0000-0000-000072000000}"/>
    <cellStyle name="Normal 14" xfId="119" xr:uid="{00000000-0005-0000-0000-000073000000}"/>
    <cellStyle name="Normal 15" xfId="120" xr:uid="{00000000-0005-0000-0000-000074000000}"/>
    <cellStyle name="Normal 15 2" xfId="121" xr:uid="{00000000-0005-0000-0000-000075000000}"/>
    <cellStyle name="Normal 16" xfId="122" xr:uid="{00000000-0005-0000-0000-000076000000}"/>
    <cellStyle name="Normal 17" xfId="123" xr:uid="{00000000-0005-0000-0000-000077000000}"/>
    <cellStyle name="Normal 18" xfId="124" xr:uid="{00000000-0005-0000-0000-000078000000}"/>
    <cellStyle name="Normal 19" xfId="125" xr:uid="{00000000-0005-0000-0000-000079000000}"/>
    <cellStyle name="Normal 2" xfId="1" xr:uid="{00000000-0005-0000-0000-00007A000000}"/>
    <cellStyle name="Normal 2 2" xfId="10" xr:uid="{00000000-0005-0000-0000-00007B000000}"/>
    <cellStyle name="Normal 2 2 2" xfId="126" xr:uid="{00000000-0005-0000-0000-00007C000000}"/>
    <cellStyle name="Normal 2 2 3" xfId="127" xr:uid="{00000000-0005-0000-0000-00007D000000}"/>
    <cellStyle name="Normal 2 3" xfId="128" xr:uid="{00000000-0005-0000-0000-00007E000000}"/>
    <cellStyle name="Normal 2 4" xfId="129" xr:uid="{00000000-0005-0000-0000-00007F000000}"/>
    <cellStyle name="Normal 2 5" xfId="130" xr:uid="{00000000-0005-0000-0000-000080000000}"/>
    <cellStyle name="Normal 20" xfId="131" xr:uid="{00000000-0005-0000-0000-000081000000}"/>
    <cellStyle name="Normal 21" xfId="132" xr:uid="{00000000-0005-0000-0000-000082000000}"/>
    <cellStyle name="Normal 22" xfId="133" xr:uid="{00000000-0005-0000-0000-000083000000}"/>
    <cellStyle name="Normal 23" xfId="134" xr:uid="{00000000-0005-0000-0000-000084000000}"/>
    <cellStyle name="Normal 24" xfId="135" xr:uid="{00000000-0005-0000-0000-000085000000}"/>
    <cellStyle name="Normal 25" xfId="162" xr:uid="{00000000-0005-0000-0000-000086000000}"/>
    <cellStyle name="Normal 25 2" xfId="167" xr:uid="{00000000-0005-0000-0000-000087000000}"/>
    <cellStyle name="Normal 26" xfId="165" xr:uid="{00000000-0005-0000-0000-000088000000}"/>
    <cellStyle name="Normal 3" xfId="3" xr:uid="{00000000-0005-0000-0000-000089000000}"/>
    <cellStyle name="Normal 3 2" xfId="136" xr:uid="{00000000-0005-0000-0000-00008A000000}"/>
    <cellStyle name="Normal 3 3 2" xfId="137" xr:uid="{00000000-0005-0000-0000-00008B000000}"/>
    <cellStyle name="Normal 4" xfId="4" xr:uid="{00000000-0005-0000-0000-00008C000000}"/>
    <cellStyle name="Normal 4 2" xfId="164" xr:uid="{00000000-0005-0000-0000-00008D000000}"/>
    <cellStyle name="Normal 5" xfId="138" xr:uid="{00000000-0005-0000-0000-00008E000000}"/>
    <cellStyle name="Normal 5 2" xfId="139" xr:uid="{00000000-0005-0000-0000-00008F000000}"/>
    <cellStyle name="Normal 5 8" xfId="140" xr:uid="{00000000-0005-0000-0000-000090000000}"/>
    <cellStyle name="Normal 6" xfId="141" xr:uid="{00000000-0005-0000-0000-000091000000}"/>
    <cellStyle name="Normal 7" xfId="142" xr:uid="{00000000-0005-0000-0000-000092000000}"/>
    <cellStyle name="Normal 7 2" xfId="143" xr:uid="{00000000-0005-0000-0000-000093000000}"/>
    <cellStyle name="Normal 7 3" xfId="144" xr:uid="{00000000-0005-0000-0000-000094000000}"/>
    <cellStyle name="Normal 7 5" xfId="145" xr:uid="{00000000-0005-0000-0000-000095000000}"/>
    <cellStyle name="Normal 8" xfId="146" xr:uid="{00000000-0005-0000-0000-000096000000}"/>
    <cellStyle name="Normal 9" xfId="147" xr:uid="{00000000-0005-0000-0000-000097000000}"/>
    <cellStyle name="Normalno" xfId="0" builtinId="0" customBuiltin="1"/>
    <cellStyle name="Normalno 2" xfId="2" xr:uid="{00000000-0005-0000-0000-000098000000}"/>
    <cellStyle name="Note 2" xfId="148" xr:uid="{00000000-0005-0000-0000-000099000000}"/>
    <cellStyle name="Obično 3" xfId="149" xr:uid="{00000000-0005-0000-0000-00009A000000}"/>
    <cellStyle name="Obično_5 4 elektro - KONGRESNA DVORANA RESTORAN - ISTRADRVO" xfId="150" xr:uid="{00000000-0005-0000-0000-00009B000000}"/>
    <cellStyle name="Output 2" xfId="151" xr:uid="{00000000-0005-0000-0000-00009C000000}"/>
    <cellStyle name="Percent 2" xfId="8" xr:uid="{00000000-0005-0000-0000-00009D000000}"/>
    <cellStyle name="RO" xfId="152" xr:uid="{00000000-0005-0000-0000-00009E000000}"/>
    <cellStyle name="Standard_Kastela-Trogir-III-E-Recapitulation" xfId="153" xr:uid="{00000000-0005-0000-0000-00009F000000}"/>
    <cellStyle name="Stil 1" xfId="154" xr:uid="{00000000-0005-0000-0000-0000A0000000}"/>
    <cellStyle name="Style 1" xfId="11" xr:uid="{00000000-0005-0000-0000-0000A1000000}"/>
    <cellStyle name="Title 2" xfId="155" xr:uid="{00000000-0005-0000-0000-0000A2000000}"/>
    <cellStyle name="Total 2" xfId="156" xr:uid="{00000000-0005-0000-0000-0000A3000000}"/>
    <cellStyle name="Total 3" xfId="157" xr:uid="{00000000-0005-0000-0000-0000A4000000}"/>
    <cellStyle name="Valuta 2" xfId="158" xr:uid="{00000000-0005-0000-0000-0000A5000000}"/>
    <cellStyle name="Warning Text 2" xfId="159" xr:uid="{00000000-0005-0000-0000-0000A6000000}"/>
    <cellStyle name="Zarez 2" xfId="160" xr:uid="{00000000-0005-0000-0000-0000A7000000}"/>
    <cellStyle name="Zarez 3" xfId="161" xr:uid="{00000000-0005-0000-0000-0000A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um-mario\d\farma-SLAscaK\TEN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Module6"/>
      <sheetName val="Module5"/>
      <sheetName val="Module4"/>
      <sheetName val="Module3"/>
      <sheetName val="Module2"/>
      <sheetName val="Module1"/>
      <sheetName val="Nap"/>
      <sheetName val="Osn-Pod"/>
      <sheetName val="Ugov"/>
      <sheetName val="Kuce"/>
      <sheetName val="Pr-Sit"/>
      <sheetName val="Dop-Ug"/>
      <sheetName val="Obra"/>
      <sheetName val="Ok-Sit"/>
      <sheetName val="Evid"/>
      <sheetName val="Osn_P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>
        <row r="5">
          <cell r="E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9"/>
  <sheetViews>
    <sheetView view="pageLayout" topLeftCell="A10" zoomScale="70" zoomScaleNormal="80" zoomScaleSheetLayoutView="80" zoomScalePageLayoutView="70" workbookViewId="0">
      <selection activeCell="B3" sqref="B3:I3"/>
    </sheetView>
  </sheetViews>
  <sheetFormatPr defaultRowHeight="12.75"/>
  <cols>
    <col min="1" max="1" width="9.140625" customWidth="1"/>
  </cols>
  <sheetData>
    <row r="2" spans="1:9" ht="30" customHeight="1">
      <c r="A2" s="56" t="s">
        <v>0</v>
      </c>
      <c r="B2" s="109" t="s">
        <v>113</v>
      </c>
      <c r="C2" s="109"/>
      <c r="D2" s="109"/>
      <c r="E2" s="109"/>
      <c r="F2" s="109"/>
      <c r="G2" s="109"/>
      <c r="H2" s="109"/>
      <c r="I2" s="109"/>
    </row>
    <row r="3" spans="1:9" ht="42" customHeight="1">
      <c r="A3" s="37" t="s">
        <v>1</v>
      </c>
      <c r="B3" s="109" t="s">
        <v>42</v>
      </c>
      <c r="C3" s="109"/>
      <c r="D3" s="109"/>
      <c r="E3" s="109"/>
      <c r="F3" s="109"/>
      <c r="G3" s="109"/>
      <c r="H3" s="109"/>
      <c r="I3" s="109"/>
    </row>
    <row r="4" spans="1:9" ht="28.5" customHeight="1">
      <c r="A4" s="56" t="s">
        <v>2</v>
      </c>
      <c r="B4" s="111" t="s">
        <v>43</v>
      </c>
      <c r="C4" s="111"/>
      <c r="D4" s="111"/>
      <c r="E4" s="111"/>
      <c r="F4" s="111"/>
      <c r="G4" s="111"/>
      <c r="H4" s="111"/>
      <c r="I4" s="111"/>
    </row>
    <row r="27" spans="1:9" ht="20.25">
      <c r="A27" s="110" t="s">
        <v>3</v>
      </c>
      <c r="B27" s="110"/>
      <c r="C27" s="110"/>
      <c r="D27" s="110"/>
      <c r="E27" s="110"/>
      <c r="F27" s="110"/>
      <c r="G27" s="110"/>
      <c r="H27" s="110"/>
      <c r="I27" s="110"/>
    </row>
    <row r="29" spans="1:9">
      <c r="C29" s="2"/>
    </row>
    <row r="30" spans="1:9">
      <c r="C30" s="2"/>
    </row>
    <row r="31" spans="1:9">
      <c r="C31" s="2"/>
    </row>
    <row r="32" spans="1:9">
      <c r="C32" s="2"/>
    </row>
    <row r="33" spans="1:3">
      <c r="C33" s="2"/>
    </row>
    <row r="34" spans="1:3">
      <c r="C34" s="2"/>
    </row>
    <row r="35" spans="1:3">
      <c r="C35" s="2"/>
    </row>
    <row r="36" spans="1:3">
      <c r="C36" s="2"/>
    </row>
    <row r="37" spans="1:3">
      <c r="C37" s="2"/>
    </row>
    <row r="45" spans="1:3">
      <c r="A45" s="37" t="s">
        <v>47</v>
      </c>
      <c r="B45" s="37"/>
      <c r="C45" t="s">
        <v>44</v>
      </c>
    </row>
    <row r="46" spans="1:3">
      <c r="A46" s="37"/>
      <c r="B46" s="37"/>
    </row>
    <row r="47" spans="1:3">
      <c r="A47" s="37" t="s">
        <v>45</v>
      </c>
      <c r="B47" s="37"/>
      <c r="C47" t="s">
        <v>46</v>
      </c>
    </row>
    <row r="49" spans="1:1">
      <c r="A49" t="s">
        <v>110</v>
      </c>
    </row>
  </sheetData>
  <mergeCells count="4">
    <mergeCell ref="B3:I3"/>
    <mergeCell ref="A27:I27"/>
    <mergeCell ref="B4:I4"/>
    <mergeCell ref="B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9"/>
  <sheetViews>
    <sheetView tabSelected="1" view="pageLayout" zoomScale="80" zoomScaleNormal="90" zoomScaleSheetLayoutView="90" zoomScalePageLayoutView="80" workbookViewId="0">
      <selection activeCell="G9" sqref="G9"/>
    </sheetView>
  </sheetViews>
  <sheetFormatPr defaultRowHeight="12.75"/>
  <cols>
    <col min="1" max="1" width="5.42578125" style="15" customWidth="1"/>
    <col min="2" max="4" width="9.140625" style="15"/>
    <col min="5" max="5" width="9.140625" style="15" customWidth="1"/>
    <col min="6" max="6" width="7.140625" style="15" customWidth="1"/>
    <col min="7" max="7" width="9.140625" style="15" customWidth="1"/>
    <col min="8" max="8" width="13.85546875" style="15" customWidth="1"/>
    <col min="9" max="9" width="16.140625" style="67" customWidth="1"/>
    <col min="10" max="10" width="63.5703125" customWidth="1"/>
  </cols>
  <sheetData>
    <row r="1" spans="1:9" ht="12.75" customHeight="1">
      <c r="A1" s="114" t="s">
        <v>60</v>
      </c>
      <c r="B1" s="114"/>
      <c r="C1" s="114"/>
      <c r="D1" s="114"/>
      <c r="E1" s="114"/>
      <c r="F1" s="114"/>
      <c r="G1" s="114"/>
      <c r="H1" s="114"/>
      <c r="I1" s="114"/>
    </row>
    <row r="2" spans="1:9" ht="12.75" customHeight="1">
      <c r="A2" s="78"/>
      <c r="B2" s="78"/>
      <c r="C2" s="78"/>
      <c r="D2" s="78"/>
      <c r="E2" s="78"/>
      <c r="F2" s="78"/>
      <c r="G2" s="78"/>
      <c r="H2" s="78"/>
      <c r="I2" s="78"/>
    </row>
    <row r="3" spans="1:9" ht="12.75" customHeight="1">
      <c r="A3" s="7" t="s">
        <v>48</v>
      </c>
      <c r="B3" s="8"/>
      <c r="C3" s="8"/>
      <c r="D3" s="8"/>
      <c r="E3" s="8"/>
      <c r="F3" s="10"/>
      <c r="G3" s="10"/>
      <c r="H3" s="10"/>
      <c r="I3" s="62"/>
    </row>
    <row r="4" spans="1:9" ht="12.75" customHeight="1">
      <c r="A4" s="7"/>
      <c r="B4" s="8"/>
      <c r="C4" s="8"/>
      <c r="D4" s="8"/>
      <c r="E4" s="8"/>
      <c r="F4" s="10"/>
      <c r="G4" s="10"/>
      <c r="H4" s="10"/>
      <c r="I4" s="62"/>
    </row>
    <row r="5" spans="1:9" ht="12.75" customHeight="1">
      <c r="A5" s="11" t="s">
        <v>4</v>
      </c>
      <c r="B5" s="115" t="s">
        <v>5</v>
      </c>
      <c r="C5" s="115"/>
      <c r="D5" s="115"/>
      <c r="E5" s="115"/>
      <c r="F5" s="11" t="s">
        <v>6</v>
      </c>
      <c r="G5" s="11" t="s">
        <v>7</v>
      </c>
      <c r="H5" s="11" t="s">
        <v>9</v>
      </c>
      <c r="I5" s="63" t="s">
        <v>8</v>
      </c>
    </row>
    <row r="6" spans="1:9" ht="12.75" customHeight="1">
      <c r="A6" s="50"/>
      <c r="B6" s="51"/>
      <c r="C6" s="51"/>
      <c r="D6" s="51"/>
      <c r="E6" s="51"/>
      <c r="F6" s="50"/>
      <c r="G6" s="50"/>
      <c r="H6" s="50"/>
      <c r="I6" s="64"/>
    </row>
    <row r="7" spans="1:9" ht="150.75" customHeight="1">
      <c r="A7" s="12" t="s">
        <v>11</v>
      </c>
      <c r="B7" s="117" t="s">
        <v>64</v>
      </c>
      <c r="C7" s="117"/>
      <c r="D7" s="117"/>
      <c r="E7" s="117"/>
      <c r="F7" s="10" t="s">
        <v>28</v>
      </c>
      <c r="G7" s="6">
        <f>15*4+12*4+28+22</f>
        <v>158</v>
      </c>
      <c r="H7" s="3"/>
      <c r="I7" s="65">
        <f>G7*H7</f>
        <v>0</v>
      </c>
    </row>
    <row r="8" spans="1:9">
      <c r="A8" s="12"/>
      <c r="B8" s="53"/>
      <c r="C8" s="53"/>
      <c r="D8" s="53"/>
      <c r="E8" s="53"/>
      <c r="F8" s="10"/>
      <c r="G8" s="6"/>
      <c r="H8" s="3"/>
      <c r="I8" s="65"/>
    </row>
    <row r="9" spans="1:9" ht="146.25" customHeight="1">
      <c r="A9" s="12" t="s">
        <v>67</v>
      </c>
      <c r="B9" s="117" t="s">
        <v>65</v>
      </c>
      <c r="C9" s="117"/>
      <c r="D9" s="117"/>
      <c r="E9" s="117"/>
      <c r="F9" s="10" t="s">
        <v>29</v>
      </c>
      <c r="G9" s="6">
        <f>(0.6*0.35*2.5)*12</f>
        <v>6.3000000000000007</v>
      </c>
      <c r="H9" s="3"/>
      <c r="I9" s="65">
        <f>G9*H9</f>
        <v>0</v>
      </c>
    </row>
    <row r="10" spans="1:9">
      <c r="A10" s="12"/>
      <c r="B10" s="53"/>
      <c r="C10" s="53"/>
      <c r="D10" s="53"/>
      <c r="E10" s="53"/>
      <c r="F10" s="10"/>
      <c r="G10" s="6"/>
      <c r="H10" s="3"/>
      <c r="I10" s="65"/>
    </row>
    <row r="11" spans="1:9" ht="126" customHeight="1">
      <c r="A11" s="12" t="s">
        <v>68</v>
      </c>
      <c r="B11" s="117" t="s">
        <v>66</v>
      </c>
      <c r="C11" s="117"/>
      <c r="D11" s="117"/>
      <c r="E11" s="117"/>
      <c r="F11" s="10" t="s">
        <v>33</v>
      </c>
      <c r="G11" s="6">
        <v>10</v>
      </c>
      <c r="H11" s="3"/>
      <c r="I11" s="65">
        <f>G11*H11</f>
        <v>0</v>
      </c>
    </row>
    <row r="12" spans="1:9">
      <c r="A12" s="12"/>
      <c r="B12" s="53"/>
      <c r="C12" s="53"/>
      <c r="D12" s="53"/>
      <c r="E12" s="53"/>
      <c r="F12" s="10"/>
      <c r="G12" s="6"/>
      <c r="H12" s="3"/>
      <c r="I12" s="65"/>
    </row>
    <row r="13" spans="1:9" ht="111" customHeight="1">
      <c r="A13" s="39" t="s">
        <v>69</v>
      </c>
      <c r="B13" s="119" t="s">
        <v>82</v>
      </c>
      <c r="C13" s="119"/>
      <c r="D13" s="119"/>
      <c r="E13" s="119"/>
      <c r="F13" s="83" t="s">
        <v>28</v>
      </c>
      <c r="G13" s="40">
        <f>12*4+30+15*4</f>
        <v>138</v>
      </c>
      <c r="H13" s="41"/>
      <c r="I13" s="68">
        <f>G13*H13</f>
        <v>0</v>
      </c>
    </row>
    <row r="14" spans="1:9">
      <c r="A14" s="12"/>
      <c r="B14" s="53"/>
      <c r="C14" s="53"/>
      <c r="D14" s="53"/>
      <c r="E14" s="53"/>
      <c r="F14" s="10"/>
      <c r="G14" s="6"/>
      <c r="H14" s="3"/>
      <c r="I14" s="65"/>
    </row>
    <row r="15" spans="1:9" ht="148.5" customHeight="1">
      <c r="A15" s="12" t="s">
        <v>49</v>
      </c>
      <c r="B15" s="117" t="s">
        <v>61</v>
      </c>
      <c r="C15" s="117"/>
      <c r="D15" s="117"/>
      <c r="E15" s="117"/>
      <c r="F15" s="10" t="s">
        <v>33</v>
      </c>
      <c r="G15" s="6">
        <v>6</v>
      </c>
      <c r="H15" s="3"/>
      <c r="I15" s="65">
        <f>G15*H15</f>
        <v>0</v>
      </c>
    </row>
    <row r="16" spans="1:9">
      <c r="A16" s="12"/>
      <c r="B16" s="79"/>
      <c r="C16" s="79"/>
      <c r="D16" s="79"/>
      <c r="E16" s="79"/>
      <c r="F16" s="10"/>
      <c r="G16" s="6"/>
      <c r="H16" s="3"/>
      <c r="I16" s="65"/>
    </row>
    <row r="17" spans="1:9" ht="110.25" customHeight="1">
      <c r="A17" s="12" t="s">
        <v>50</v>
      </c>
      <c r="B17" s="117" t="s">
        <v>97</v>
      </c>
      <c r="C17" s="117"/>
      <c r="D17" s="117"/>
      <c r="E17" s="117"/>
      <c r="F17" s="83" t="s">
        <v>28</v>
      </c>
      <c r="G17" s="6">
        <f>(4.8+7.5)*2.2+0.2*(16*4+14*4+45)</f>
        <v>60.06</v>
      </c>
      <c r="H17" s="3"/>
      <c r="I17" s="65">
        <f>G17*H17</f>
        <v>0</v>
      </c>
    </row>
    <row r="18" spans="1:9">
      <c r="A18" s="95"/>
      <c r="B18" s="90"/>
      <c r="C18" s="90"/>
      <c r="D18" s="90"/>
      <c r="E18" s="90"/>
      <c r="F18" s="83"/>
      <c r="G18" s="97"/>
      <c r="H18" s="91"/>
      <c r="I18" s="93"/>
    </row>
    <row r="19" spans="1:9" ht="102" customHeight="1">
      <c r="A19" s="105" t="s">
        <v>70</v>
      </c>
      <c r="B19" s="117" t="s">
        <v>95</v>
      </c>
      <c r="C19" s="117"/>
      <c r="D19" s="117"/>
      <c r="E19" s="117"/>
      <c r="F19" s="83" t="s">
        <v>28</v>
      </c>
      <c r="G19" s="97">
        <f>4.8*2</f>
        <v>9.6</v>
      </c>
      <c r="H19" s="91"/>
      <c r="I19" s="93">
        <f>G19*H19</f>
        <v>0</v>
      </c>
    </row>
    <row r="20" spans="1:9">
      <c r="A20" s="12"/>
      <c r="B20" s="54"/>
      <c r="C20" s="54"/>
      <c r="D20" s="54"/>
      <c r="E20" s="54"/>
      <c r="F20" s="10"/>
      <c r="G20" s="6"/>
      <c r="H20" s="3"/>
      <c r="I20" s="65"/>
    </row>
    <row r="21" spans="1:9" ht="69" customHeight="1">
      <c r="A21" s="106" t="s">
        <v>94</v>
      </c>
      <c r="B21" s="116" t="s">
        <v>93</v>
      </c>
      <c r="C21" s="116"/>
      <c r="D21" s="116"/>
      <c r="E21" s="116"/>
      <c r="F21" s="11" t="s">
        <v>10</v>
      </c>
      <c r="G21" s="4">
        <v>1</v>
      </c>
      <c r="H21" s="5"/>
      <c r="I21" s="63">
        <f>G21*H21</f>
        <v>0</v>
      </c>
    </row>
    <row r="23" spans="1:9">
      <c r="A23" s="49"/>
      <c r="B23" s="49"/>
      <c r="C23" s="49"/>
      <c r="D23" s="49"/>
      <c r="E23" s="17"/>
      <c r="F23" s="14" t="s">
        <v>48</v>
      </c>
      <c r="H23" s="28" t="s">
        <v>12</v>
      </c>
      <c r="I23" s="66">
        <f>SUM(I7:I21)</f>
        <v>0</v>
      </c>
    </row>
    <row r="24" spans="1:9">
      <c r="A24" s="49"/>
      <c r="B24" s="49"/>
      <c r="C24" s="49"/>
      <c r="D24" s="49"/>
      <c r="E24" s="17"/>
      <c r="F24" s="14"/>
      <c r="H24" s="28"/>
      <c r="I24" s="66"/>
    </row>
    <row r="26" spans="1:9">
      <c r="A26" s="7" t="s">
        <v>51</v>
      </c>
      <c r="B26" s="8"/>
      <c r="C26" s="8"/>
      <c r="D26" s="8"/>
      <c r="E26" s="8"/>
      <c r="F26" s="10"/>
      <c r="G26" s="10"/>
      <c r="H26" s="10"/>
      <c r="I26" s="62"/>
    </row>
    <row r="27" spans="1:9">
      <c r="A27" s="7"/>
      <c r="B27" s="8"/>
      <c r="C27" s="8"/>
      <c r="D27" s="8"/>
      <c r="E27" s="8"/>
      <c r="F27" s="10"/>
      <c r="G27" s="10"/>
      <c r="H27" s="10"/>
      <c r="I27" s="62"/>
    </row>
    <row r="28" spans="1:9" ht="12.75" customHeight="1">
      <c r="A28" s="11" t="s">
        <v>4</v>
      </c>
      <c r="B28" s="115" t="s">
        <v>5</v>
      </c>
      <c r="C28" s="115"/>
      <c r="D28" s="115"/>
      <c r="E28" s="115"/>
      <c r="F28" s="11" t="s">
        <v>6</v>
      </c>
      <c r="G28" s="11" t="s">
        <v>7</v>
      </c>
      <c r="H28" s="11" t="s">
        <v>9</v>
      </c>
      <c r="I28" s="63" t="s">
        <v>8</v>
      </c>
    </row>
    <row r="29" spans="1:9" ht="12.75" customHeight="1">
      <c r="A29" s="10"/>
      <c r="B29" s="8"/>
      <c r="C29" s="8"/>
      <c r="D29" s="8"/>
      <c r="E29" s="8"/>
      <c r="F29" s="10"/>
      <c r="G29" s="10"/>
      <c r="H29" s="10"/>
      <c r="I29" s="62"/>
    </row>
    <row r="30" spans="1:9" ht="82.5" customHeight="1">
      <c r="A30" s="13" t="s">
        <v>13</v>
      </c>
      <c r="B30" s="132" t="s">
        <v>71</v>
      </c>
      <c r="C30" s="132"/>
      <c r="D30" s="132"/>
      <c r="E30" s="132"/>
      <c r="F30" s="11" t="s">
        <v>28</v>
      </c>
      <c r="G30" s="4">
        <f>2.1*2*10</f>
        <v>42</v>
      </c>
      <c r="H30" s="5"/>
      <c r="I30" s="63">
        <f>G30*H30</f>
        <v>0</v>
      </c>
    </row>
    <row r="32" spans="1:9">
      <c r="E32" s="17"/>
      <c r="F32" s="14" t="s">
        <v>51</v>
      </c>
      <c r="H32" s="18" t="s">
        <v>12</v>
      </c>
      <c r="I32" s="66">
        <f>SUM(I30:I30)</f>
        <v>0</v>
      </c>
    </row>
    <row r="33" spans="1:9">
      <c r="E33" s="17"/>
      <c r="F33" s="14"/>
      <c r="H33" s="18"/>
      <c r="I33" s="66"/>
    </row>
    <row r="34" spans="1:9">
      <c r="E34" s="17"/>
      <c r="F34" s="14"/>
      <c r="H34" s="18"/>
      <c r="I34" s="66"/>
    </row>
    <row r="35" spans="1:9">
      <c r="E35" s="17"/>
      <c r="F35" s="14"/>
      <c r="H35" s="28"/>
      <c r="I35" s="66"/>
    </row>
    <row r="36" spans="1:9">
      <c r="E36" s="17"/>
      <c r="F36" s="14"/>
      <c r="H36" s="28"/>
      <c r="I36" s="66"/>
    </row>
    <row r="37" spans="1:9">
      <c r="E37" s="17"/>
      <c r="F37" s="14"/>
      <c r="H37" s="28"/>
      <c r="I37" s="66"/>
    </row>
    <row r="38" spans="1:9">
      <c r="E38" s="17"/>
      <c r="F38" s="14"/>
      <c r="H38" s="28"/>
      <c r="I38" s="66"/>
    </row>
    <row r="39" spans="1:9">
      <c r="A39" s="7" t="s">
        <v>52</v>
      </c>
      <c r="B39" s="8"/>
      <c r="C39" s="8"/>
      <c r="D39" s="8"/>
      <c r="E39" s="8"/>
      <c r="F39" s="10"/>
      <c r="G39" s="10"/>
      <c r="H39" s="10"/>
      <c r="I39" s="62"/>
    </row>
    <row r="40" spans="1:9">
      <c r="A40" s="7"/>
      <c r="B40" s="8"/>
      <c r="C40" s="8"/>
      <c r="D40" s="8"/>
      <c r="E40" s="8"/>
      <c r="F40" s="10"/>
      <c r="G40" s="10"/>
      <c r="H40" s="10"/>
      <c r="I40" s="62"/>
    </row>
    <row r="41" spans="1:9">
      <c r="A41" s="11" t="s">
        <v>4</v>
      </c>
      <c r="B41" s="115" t="s">
        <v>5</v>
      </c>
      <c r="C41" s="115"/>
      <c r="D41" s="115"/>
      <c r="E41" s="115"/>
      <c r="F41" s="11" t="s">
        <v>6</v>
      </c>
      <c r="G41" s="11" t="s">
        <v>7</v>
      </c>
      <c r="H41" s="11" t="s">
        <v>9</v>
      </c>
      <c r="I41" s="63" t="s">
        <v>8</v>
      </c>
    </row>
    <row r="42" spans="1:9">
      <c r="A42" s="10"/>
      <c r="B42" s="8"/>
      <c r="C42" s="8"/>
      <c r="D42" s="8"/>
      <c r="E42" s="8"/>
      <c r="F42" s="10"/>
      <c r="G42" s="10"/>
      <c r="H42" s="10"/>
      <c r="I42" s="62"/>
    </row>
    <row r="43" spans="1:9" ht="80.25" customHeight="1">
      <c r="A43" s="13" t="s">
        <v>15</v>
      </c>
      <c r="B43" s="118" t="s">
        <v>72</v>
      </c>
      <c r="C43" s="118" t="s">
        <v>53</v>
      </c>
      <c r="D43" s="118" t="s">
        <v>53</v>
      </c>
      <c r="E43" s="118" t="s">
        <v>53</v>
      </c>
      <c r="F43" s="11" t="s">
        <v>29</v>
      </c>
      <c r="G43" s="4">
        <f>0.35*0.25*2.2*10</f>
        <v>1.925</v>
      </c>
      <c r="H43" s="5"/>
      <c r="I43" s="63">
        <f>G43*H43</f>
        <v>0</v>
      </c>
    </row>
    <row r="45" spans="1:9">
      <c r="E45" s="17"/>
      <c r="F45" s="14" t="s">
        <v>52</v>
      </c>
      <c r="H45" s="18" t="s">
        <v>12</v>
      </c>
      <c r="I45" s="66">
        <f>SUM(I43:I43)</f>
        <v>0</v>
      </c>
    </row>
    <row r="46" spans="1:9">
      <c r="E46" s="17"/>
      <c r="F46" s="14"/>
      <c r="H46" s="28"/>
      <c r="I46" s="66"/>
    </row>
    <row r="47" spans="1:9">
      <c r="E47" s="17"/>
      <c r="F47" s="14"/>
      <c r="H47" s="28"/>
      <c r="I47" s="66"/>
    </row>
    <row r="48" spans="1:9">
      <c r="A48" s="7" t="s">
        <v>54</v>
      </c>
      <c r="B48" s="8"/>
      <c r="C48" s="8"/>
      <c r="D48" s="8"/>
      <c r="E48" s="8"/>
      <c r="F48" s="10"/>
      <c r="G48" s="10"/>
      <c r="H48" s="10"/>
      <c r="I48" s="62"/>
    </row>
    <row r="49" spans="1:9">
      <c r="A49" s="7"/>
      <c r="B49" s="8"/>
      <c r="C49" s="8"/>
      <c r="D49" s="8"/>
      <c r="E49" s="8"/>
      <c r="F49" s="10"/>
      <c r="G49" s="10"/>
      <c r="H49" s="10"/>
      <c r="I49" s="62"/>
    </row>
    <row r="50" spans="1:9">
      <c r="A50" s="11" t="s">
        <v>4</v>
      </c>
      <c r="B50" s="115" t="s">
        <v>5</v>
      </c>
      <c r="C50" s="115"/>
      <c r="D50" s="115"/>
      <c r="E50" s="115"/>
      <c r="F50" s="11" t="s">
        <v>6</v>
      </c>
      <c r="G50" s="11" t="s">
        <v>7</v>
      </c>
      <c r="H50" s="11" t="s">
        <v>9</v>
      </c>
      <c r="I50" s="63" t="s">
        <v>8</v>
      </c>
    </row>
    <row r="51" spans="1:9">
      <c r="A51" s="10"/>
      <c r="B51" s="8"/>
      <c r="C51" s="8"/>
      <c r="D51" s="8"/>
      <c r="E51" s="8"/>
      <c r="F51" s="10"/>
      <c r="G51" s="10"/>
      <c r="H51" s="10"/>
      <c r="I51" s="62"/>
    </row>
    <row r="52" spans="1:9" ht="81" customHeight="1">
      <c r="A52" s="13" t="s">
        <v>16</v>
      </c>
      <c r="B52" s="116" t="s">
        <v>62</v>
      </c>
      <c r="C52" s="116" t="s">
        <v>24</v>
      </c>
      <c r="D52" s="116" t="s">
        <v>24</v>
      </c>
      <c r="E52" s="116" t="s">
        <v>24</v>
      </c>
      <c r="F52" s="11" t="s">
        <v>22</v>
      </c>
      <c r="G52" s="4">
        <f>1.42*2.5*2*14*1.5</f>
        <v>149.1</v>
      </c>
      <c r="H52" s="5"/>
      <c r="I52" s="63">
        <f>G52*H52</f>
        <v>0</v>
      </c>
    </row>
    <row r="54" spans="1:9">
      <c r="E54" s="17"/>
      <c r="F54" s="14" t="s">
        <v>54</v>
      </c>
      <c r="H54" s="18" t="s">
        <v>12</v>
      </c>
      <c r="I54" s="66">
        <f>SUM(I52:I52)</f>
        <v>0</v>
      </c>
    </row>
    <row r="55" spans="1:9">
      <c r="E55" s="17"/>
      <c r="F55" s="14"/>
      <c r="H55" s="28"/>
      <c r="I55" s="66"/>
    </row>
    <row r="56" spans="1:9">
      <c r="E56" s="17"/>
      <c r="F56" s="14"/>
      <c r="H56" s="28"/>
      <c r="I56" s="66"/>
    </row>
    <row r="57" spans="1:9">
      <c r="A57" s="7" t="s">
        <v>30</v>
      </c>
      <c r="B57" s="8"/>
      <c r="C57" s="8"/>
      <c r="D57" s="8"/>
      <c r="E57" s="8"/>
      <c r="F57" s="10"/>
      <c r="G57" s="6"/>
      <c r="H57" s="10"/>
      <c r="I57" s="62"/>
    </row>
    <row r="58" spans="1:9">
      <c r="A58" s="7"/>
      <c r="B58" s="8"/>
      <c r="C58" s="8"/>
      <c r="D58" s="8"/>
      <c r="E58" s="8"/>
      <c r="F58" s="10"/>
      <c r="G58" s="10"/>
      <c r="H58" s="10"/>
      <c r="I58" s="62"/>
    </row>
    <row r="59" spans="1:9" ht="12.75" customHeight="1">
      <c r="A59" s="11" t="s">
        <v>4</v>
      </c>
      <c r="B59" s="115" t="s">
        <v>5</v>
      </c>
      <c r="C59" s="115"/>
      <c r="D59" s="115"/>
      <c r="E59" s="115"/>
      <c r="F59" s="11" t="s">
        <v>6</v>
      </c>
      <c r="G59" s="11" t="s">
        <v>7</v>
      </c>
      <c r="H59" s="11" t="s">
        <v>9</v>
      </c>
      <c r="I59" s="63" t="s">
        <v>8</v>
      </c>
    </row>
    <row r="60" spans="1:9">
      <c r="E60" s="17"/>
      <c r="F60" s="14"/>
      <c r="H60" s="28"/>
      <c r="I60" s="66"/>
    </row>
    <row r="61" spans="1:9" ht="91.5" customHeight="1">
      <c r="A61" s="12" t="s">
        <v>17</v>
      </c>
      <c r="B61" s="117" t="s">
        <v>59</v>
      </c>
      <c r="C61" s="117"/>
      <c r="D61" s="117"/>
      <c r="E61" s="117"/>
      <c r="F61" s="9" t="s">
        <v>28</v>
      </c>
      <c r="G61" s="40">
        <f>4.9*2</f>
        <v>9.8000000000000007</v>
      </c>
      <c r="H61" s="3"/>
      <c r="I61" s="65">
        <f>G61*H61</f>
        <v>0</v>
      </c>
    </row>
    <row r="62" spans="1:9">
      <c r="A62" s="12"/>
      <c r="B62" s="79"/>
      <c r="C62" s="79"/>
      <c r="D62" s="79"/>
      <c r="E62" s="79"/>
      <c r="F62" s="9"/>
      <c r="G62" s="40"/>
      <c r="H62" s="3"/>
      <c r="I62" s="65"/>
    </row>
    <row r="63" spans="1:9" ht="68.25" customHeight="1">
      <c r="A63" s="13" t="s">
        <v>74</v>
      </c>
      <c r="B63" s="116" t="s">
        <v>78</v>
      </c>
      <c r="C63" s="116"/>
      <c r="D63" s="116"/>
      <c r="E63" s="116"/>
      <c r="F63" s="11" t="s">
        <v>14</v>
      </c>
      <c r="G63" s="52">
        <f>(2.5*2+1.2)*10</f>
        <v>62</v>
      </c>
      <c r="H63" s="5"/>
      <c r="I63" s="63">
        <f>G63*H63</f>
        <v>0</v>
      </c>
    </row>
    <row r="65" spans="1:9">
      <c r="E65" s="17"/>
      <c r="F65" s="14" t="s">
        <v>30</v>
      </c>
      <c r="H65" s="28" t="s">
        <v>12</v>
      </c>
      <c r="I65" s="66">
        <f>SUM(I61:I63)</f>
        <v>0</v>
      </c>
    </row>
    <row r="66" spans="1:9">
      <c r="E66" s="17"/>
      <c r="F66" s="14"/>
      <c r="H66" s="28"/>
      <c r="I66" s="66"/>
    </row>
    <row r="67" spans="1:9">
      <c r="E67" s="17"/>
      <c r="F67" s="14"/>
      <c r="H67" s="28"/>
      <c r="I67" s="66"/>
    </row>
    <row r="68" spans="1:9">
      <c r="E68" s="17"/>
      <c r="F68" s="14"/>
      <c r="H68" s="28"/>
      <c r="I68" s="66"/>
    </row>
    <row r="69" spans="1:9">
      <c r="E69" s="17"/>
      <c r="F69" s="14"/>
      <c r="H69" s="28"/>
      <c r="I69" s="66"/>
    </row>
    <row r="70" spans="1:9">
      <c r="E70" s="17"/>
      <c r="F70" s="14"/>
      <c r="H70" s="28"/>
      <c r="I70" s="66"/>
    </row>
    <row r="71" spans="1:9">
      <c r="E71" s="17"/>
      <c r="F71" s="14"/>
      <c r="H71" s="28"/>
      <c r="I71" s="66"/>
    </row>
    <row r="72" spans="1:9">
      <c r="E72" s="17"/>
      <c r="F72" s="14"/>
      <c r="H72" s="28"/>
      <c r="I72" s="66"/>
    </row>
    <row r="73" spans="1:9">
      <c r="E73" s="17"/>
      <c r="F73" s="14"/>
      <c r="H73" s="28"/>
      <c r="I73" s="66"/>
    </row>
    <row r="74" spans="1:9">
      <c r="E74" s="17"/>
      <c r="F74" s="14"/>
      <c r="H74" s="28"/>
      <c r="I74" s="66"/>
    </row>
    <row r="75" spans="1:9">
      <c r="E75" s="17"/>
      <c r="F75" s="14"/>
      <c r="H75" s="28"/>
      <c r="I75" s="66"/>
    </row>
    <row r="76" spans="1:9">
      <c r="E76" s="17"/>
      <c r="F76" s="14"/>
      <c r="H76" s="28"/>
      <c r="I76" s="66"/>
    </row>
    <row r="77" spans="1:9">
      <c r="A77" s="7" t="s">
        <v>75</v>
      </c>
      <c r="B77" s="8"/>
      <c r="C77" s="8"/>
      <c r="D77" s="8"/>
      <c r="E77" s="8"/>
      <c r="F77" s="10"/>
      <c r="G77" s="10"/>
      <c r="H77" s="10"/>
      <c r="I77" s="62"/>
    </row>
    <row r="78" spans="1:9">
      <c r="A78" s="7"/>
      <c r="B78" s="8"/>
      <c r="C78" s="8"/>
      <c r="D78" s="8"/>
      <c r="E78" s="8"/>
      <c r="F78" s="10"/>
      <c r="G78" s="10"/>
      <c r="H78" s="10"/>
      <c r="I78" s="62"/>
    </row>
    <row r="79" spans="1:9">
      <c r="A79" s="11" t="s">
        <v>4</v>
      </c>
      <c r="B79" s="115" t="s">
        <v>5</v>
      </c>
      <c r="C79" s="115"/>
      <c r="D79" s="115"/>
      <c r="E79" s="115"/>
      <c r="F79" s="11" t="s">
        <v>6</v>
      </c>
      <c r="G79" s="11" t="s">
        <v>7</v>
      </c>
      <c r="H79" s="11" t="s">
        <v>9</v>
      </c>
      <c r="I79" s="63" t="s">
        <v>8</v>
      </c>
    </row>
    <row r="80" spans="1:9">
      <c r="A80" s="10"/>
      <c r="B80" s="8"/>
      <c r="C80" s="8"/>
      <c r="D80" s="8"/>
      <c r="E80" s="8"/>
      <c r="F80" s="10"/>
      <c r="G80" s="10"/>
      <c r="H80" s="10"/>
      <c r="I80" s="62"/>
    </row>
    <row r="81" spans="1:9" ht="134.25" customHeight="1">
      <c r="A81" s="12" t="s">
        <v>18</v>
      </c>
      <c r="B81" s="117" t="s">
        <v>92</v>
      </c>
      <c r="C81" s="117" t="s">
        <v>26</v>
      </c>
      <c r="D81" s="117" t="s">
        <v>26</v>
      </c>
      <c r="E81" s="117" t="s">
        <v>26</v>
      </c>
      <c r="F81" s="10" t="s">
        <v>28</v>
      </c>
      <c r="G81" s="6">
        <v>15</v>
      </c>
      <c r="H81" s="3"/>
      <c r="I81" s="65">
        <f>G81*H81</f>
        <v>0</v>
      </c>
    </row>
    <row r="82" spans="1:9">
      <c r="A82" s="12"/>
      <c r="B82" s="47"/>
      <c r="C82" s="47"/>
      <c r="D82" s="47"/>
      <c r="E82" s="47"/>
      <c r="F82" s="10"/>
      <c r="G82" s="6"/>
      <c r="H82" s="3"/>
      <c r="I82" s="65"/>
    </row>
    <row r="83" spans="1:9" ht="70.5" customHeight="1">
      <c r="A83" s="12" t="s">
        <v>57</v>
      </c>
      <c r="B83" s="117" t="s">
        <v>73</v>
      </c>
      <c r="C83" s="117" t="s">
        <v>27</v>
      </c>
      <c r="D83" s="117" t="s">
        <v>27</v>
      </c>
      <c r="E83" s="117" t="s">
        <v>27</v>
      </c>
      <c r="F83" s="9" t="s">
        <v>28</v>
      </c>
      <c r="G83" s="6">
        <f>G61</f>
        <v>9.8000000000000007</v>
      </c>
      <c r="H83" s="3"/>
      <c r="I83" s="65">
        <f>G83*H83</f>
        <v>0</v>
      </c>
    </row>
    <row r="84" spans="1:9">
      <c r="A84" s="12"/>
      <c r="B84" s="26"/>
      <c r="C84" s="26"/>
      <c r="D84" s="26"/>
      <c r="E84" s="26"/>
      <c r="F84" s="9"/>
      <c r="G84" s="6"/>
      <c r="H84" s="3"/>
      <c r="I84" s="65"/>
    </row>
    <row r="85" spans="1:9" ht="67.5" customHeight="1">
      <c r="A85" s="96" t="s">
        <v>58</v>
      </c>
      <c r="B85" s="116" t="s">
        <v>63</v>
      </c>
      <c r="C85" s="116"/>
      <c r="D85" s="116"/>
      <c r="E85" s="116"/>
      <c r="F85" s="11" t="s">
        <v>28</v>
      </c>
      <c r="G85" s="98">
        <f>G83*2</f>
        <v>19.600000000000001</v>
      </c>
      <c r="H85" s="92"/>
      <c r="I85" s="94">
        <f>G85*H85</f>
        <v>0</v>
      </c>
    </row>
    <row r="86" spans="1:9">
      <c r="A86" s="12"/>
      <c r="B86" s="27"/>
      <c r="C86" s="27"/>
      <c r="D86" s="27"/>
      <c r="E86" s="27"/>
      <c r="F86" s="9"/>
      <c r="G86" s="6"/>
      <c r="H86" s="3"/>
      <c r="I86" s="65"/>
    </row>
    <row r="87" spans="1:9">
      <c r="A87" s="19"/>
      <c r="B87" s="19"/>
      <c r="C87" s="19"/>
      <c r="D87" s="19"/>
      <c r="E87" s="20"/>
      <c r="F87" s="21" t="s">
        <v>75</v>
      </c>
      <c r="G87" s="19"/>
      <c r="H87" s="22" t="s">
        <v>12</v>
      </c>
      <c r="I87" s="69">
        <f>SUM(I81:I85)</f>
        <v>0</v>
      </c>
    </row>
    <row r="88" spans="1:9">
      <c r="A88" s="19"/>
      <c r="B88" s="19"/>
      <c r="C88" s="19"/>
      <c r="D88" s="19"/>
      <c r="E88" s="48"/>
      <c r="F88" s="21"/>
      <c r="G88" s="19"/>
      <c r="H88" s="22"/>
      <c r="I88" s="69"/>
    </row>
    <row r="89" spans="1:9">
      <c r="A89" s="19"/>
      <c r="B89" s="19"/>
      <c r="C89" s="19"/>
      <c r="D89" s="19"/>
      <c r="E89" s="48"/>
      <c r="F89" s="21"/>
      <c r="G89" s="19"/>
      <c r="H89" s="22"/>
      <c r="I89" s="69"/>
    </row>
    <row r="90" spans="1:9">
      <c r="A90" s="7" t="s">
        <v>76</v>
      </c>
      <c r="B90" s="8"/>
      <c r="C90" s="8"/>
      <c r="D90" s="8"/>
      <c r="E90" s="8"/>
      <c r="F90" s="10"/>
      <c r="G90" s="10"/>
      <c r="H90" s="10"/>
      <c r="I90" s="62"/>
    </row>
    <row r="91" spans="1:9">
      <c r="A91" s="7"/>
      <c r="B91" s="8"/>
      <c r="C91" s="8"/>
      <c r="D91" s="8"/>
      <c r="E91" s="8"/>
      <c r="F91" s="10"/>
      <c r="G91" s="10"/>
      <c r="H91" s="10"/>
      <c r="I91" s="62"/>
    </row>
    <row r="92" spans="1:9">
      <c r="A92" s="11" t="s">
        <v>4</v>
      </c>
      <c r="B92" s="115" t="s">
        <v>5</v>
      </c>
      <c r="C92" s="115"/>
      <c r="D92" s="115"/>
      <c r="E92" s="115"/>
      <c r="F92" s="11" t="s">
        <v>6</v>
      </c>
      <c r="G92" s="11" t="s">
        <v>7</v>
      </c>
      <c r="H92" s="11" t="s">
        <v>9</v>
      </c>
      <c r="I92" s="63" t="s">
        <v>8</v>
      </c>
    </row>
    <row r="93" spans="1:9">
      <c r="A93" s="29"/>
      <c r="B93" s="30"/>
      <c r="C93" s="30"/>
      <c r="D93" s="30"/>
      <c r="E93" s="30"/>
      <c r="F93" s="29"/>
      <c r="G93" s="29"/>
      <c r="H93" s="29"/>
      <c r="I93" s="70"/>
    </row>
    <row r="94" spans="1:9" ht="86.25" customHeight="1">
      <c r="A94" s="12" t="s">
        <v>19</v>
      </c>
      <c r="B94" s="117" t="s">
        <v>111</v>
      </c>
      <c r="C94" s="117" t="s">
        <v>25</v>
      </c>
      <c r="D94" s="117" t="s">
        <v>25</v>
      </c>
      <c r="E94" s="117" t="s">
        <v>25</v>
      </c>
      <c r="F94" s="9" t="s">
        <v>28</v>
      </c>
      <c r="G94" s="6">
        <f>3*(16*4+14*4)+3*42+9.4*2*2</f>
        <v>523.6</v>
      </c>
      <c r="H94" s="3"/>
      <c r="I94" s="65">
        <f>G94*H94</f>
        <v>0</v>
      </c>
    </row>
    <row r="95" spans="1:9">
      <c r="A95" s="12"/>
      <c r="B95" s="79"/>
      <c r="C95" s="79"/>
      <c r="D95" s="79"/>
      <c r="E95" s="79"/>
      <c r="F95" s="9"/>
      <c r="G95" s="6"/>
      <c r="H95" s="3"/>
      <c r="I95" s="65"/>
    </row>
    <row r="96" spans="1:9" ht="66.75" customHeight="1">
      <c r="A96" s="12" t="s">
        <v>20</v>
      </c>
      <c r="B96" s="117" t="s">
        <v>112</v>
      </c>
      <c r="C96" s="117" t="s">
        <v>25</v>
      </c>
      <c r="D96" s="117" t="s">
        <v>25</v>
      </c>
      <c r="E96" s="117" t="s">
        <v>25</v>
      </c>
      <c r="F96" s="9" t="s">
        <v>28</v>
      </c>
      <c r="G96" s="6">
        <v>178</v>
      </c>
      <c r="H96" s="3"/>
      <c r="I96" s="65">
        <f>G96*H96</f>
        <v>0</v>
      </c>
    </row>
    <row r="97" spans="1:9">
      <c r="A97" s="12"/>
      <c r="B97" s="31"/>
      <c r="C97" s="31"/>
      <c r="D97" s="31"/>
      <c r="E97" s="31"/>
      <c r="F97" s="9"/>
      <c r="G97" s="6"/>
      <c r="H97" s="3"/>
      <c r="I97" s="65"/>
    </row>
    <row r="98" spans="1:9" ht="71.25" customHeight="1">
      <c r="A98" s="13" t="s">
        <v>21</v>
      </c>
      <c r="B98" s="116" t="s">
        <v>79</v>
      </c>
      <c r="C98" s="116" t="s">
        <v>25</v>
      </c>
      <c r="D98" s="116" t="s">
        <v>25</v>
      </c>
      <c r="E98" s="116" t="s">
        <v>25</v>
      </c>
      <c r="F98" s="11" t="s">
        <v>33</v>
      </c>
      <c r="G98" s="4">
        <v>14</v>
      </c>
      <c r="H98" s="5"/>
      <c r="I98" s="63">
        <f>G98*H98</f>
        <v>0</v>
      </c>
    </row>
    <row r="99" spans="1:9">
      <c r="A99" s="12"/>
      <c r="B99" s="31"/>
      <c r="C99" s="31"/>
      <c r="D99" s="31"/>
      <c r="E99" s="31"/>
      <c r="F99" s="9"/>
      <c r="G99" s="6"/>
      <c r="H99" s="3"/>
      <c r="I99" s="65"/>
    </row>
    <row r="100" spans="1:9">
      <c r="A100" s="19"/>
      <c r="B100" s="19"/>
      <c r="C100" s="19"/>
      <c r="D100" s="19"/>
      <c r="E100" s="20"/>
      <c r="F100" s="32" t="s">
        <v>76</v>
      </c>
      <c r="G100" s="19"/>
      <c r="H100" s="22" t="s">
        <v>12</v>
      </c>
      <c r="I100" s="69">
        <f>SUM(I94:I98)</f>
        <v>0</v>
      </c>
    </row>
    <row r="101" spans="1:9">
      <c r="A101" s="19"/>
      <c r="B101" s="19"/>
      <c r="C101" s="19"/>
      <c r="D101" s="19"/>
      <c r="E101" s="48"/>
      <c r="F101" s="32"/>
      <c r="G101" s="19"/>
      <c r="H101" s="22"/>
      <c r="I101" s="69"/>
    </row>
    <row r="102" spans="1:9">
      <c r="A102" s="19"/>
      <c r="B102" s="19"/>
      <c r="C102" s="19"/>
      <c r="D102" s="19"/>
      <c r="E102" s="48"/>
      <c r="F102" s="32"/>
      <c r="G102" s="19"/>
      <c r="H102" s="22"/>
      <c r="I102" s="69"/>
    </row>
    <row r="103" spans="1:9">
      <c r="A103" s="19"/>
      <c r="B103" s="19"/>
      <c r="C103" s="19"/>
      <c r="D103" s="19"/>
      <c r="E103" s="48"/>
      <c r="F103" s="32"/>
      <c r="G103" s="19"/>
      <c r="H103" s="22"/>
      <c r="I103" s="69"/>
    </row>
    <row r="104" spans="1:9">
      <c r="A104" s="7" t="s">
        <v>84</v>
      </c>
      <c r="B104" s="8"/>
      <c r="C104" s="8"/>
      <c r="D104" s="8"/>
      <c r="E104" s="8"/>
      <c r="F104" s="10"/>
      <c r="G104" s="10"/>
      <c r="H104" s="10"/>
      <c r="I104" s="62"/>
    </row>
    <row r="105" spans="1:9">
      <c r="A105" s="7"/>
      <c r="B105" s="8"/>
      <c r="C105" s="8"/>
      <c r="D105" s="8"/>
      <c r="E105" s="8"/>
      <c r="F105" s="10"/>
      <c r="G105" s="10"/>
      <c r="H105" s="10"/>
      <c r="I105" s="62"/>
    </row>
    <row r="106" spans="1:9">
      <c r="A106" s="11" t="s">
        <v>4</v>
      </c>
      <c r="B106" s="115" t="s">
        <v>5</v>
      </c>
      <c r="C106" s="115"/>
      <c r="D106" s="115"/>
      <c r="E106" s="115"/>
      <c r="F106" s="11" t="s">
        <v>6</v>
      </c>
      <c r="G106" s="11" t="s">
        <v>7</v>
      </c>
      <c r="H106" s="11" t="s">
        <v>9</v>
      </c>
      <c r="I106" s="63" t="s">
        <v>8</v>
      </c>
    </row>
    <row r="107" spans="1:9">
      <c r="A107" s="29"/>
      <c r="B107" s="30"/>
      <c r="C107" s="30"/>
      <c r="D107" s="30"/>
      <c r="E107" s="30"/>
      <c r="F107" s="29"/>
      <c r="G107" s="29"/>
      <c r="H107" s="29"/>
      <c r="I107" s="70"/>
    </row>
    <row r="108" spans="1:9" ht="126.75" customHeight="1">
      <c r="A108" s="12" t="s">
        <v>31</v>
      </c>
      <c r="B108" s="112" t="s">
        <v>104</v>
      </c>
      <c r="C108" s="112" t="s">
        <v>37</v>
      </c>
      <c r="D108" s="112" t="s">
        <v>37</v>
      </c>
      <c r="E108" s="112" t="s">
        <v>37</v>
      </c>
      <c r="F108" s="34" t="s">
        <v>36</v>
      </c>
      <c r="G108" s="35">
        <f>G61</f>
        <v>9.8000000000000007</v>
      </c>
      <c r="H108" s="36"/>
      <c r="I108" s="71">
        <f>G108*H108</f>
        <v>0</v>
      </c>
    </row>
    <row r="109" spans="1:9">
      <c r="A109" s="12"/>
      <c r="B109" s="80"/>
      <c r="C109" s="80"/>
      <c r="D109" s="80"/>
      <c r="E109" s="80"/>
      <c r="F109" s="44"/>
      <c r="G109" s="45"/>
      <c r="H109" s="46"/>
      <c r="I109" s="71"/>
    </row>
    <row r="110" spans="1:9" ht="175.5" customHeight="1">
      <c r="A110" s="87" t="s">
        <v>55</v>
      </c>
      <c r="B110" s="112" t="s">
        <v>105</v>
      </c>
      <c r="C110" s="112" t="s">
        <v>38</v>
      </c>
      <c r="D110" s="112" t="s">
        <v>38</v>
      </c>
      <c r="E110" s="112" t="s">
        <v>38</v>
      </c>
      <c r="F110" s="44" t="s">
        <v>36</v>
      </c>
      <c r="G110" s="108">
        <f>15*4+12*4+40</f>
        <v>148</v>
      </c>
      <c r="H110" s="46"/>
      <c r="I110" s="71">
        <f>G110*H110</f>
        <v>0</v>
      </c>
    </row>
    <row r="111" spans="1:9">
      <c r="A111" s="12"/>
      <c r="B111" s="80"/>
      <c r="C111" s="80"/>
      <c r="D111" s="80"/>
      <c r="E111" s="80"/>
      <c r="F111" s="44"/>
      <c r="G111" s="45"/>
      <c r="H111" s="46"/>
      <c r="I111" s="71"/>
    </row>
    <row r="112" spans="1:9" ht="87" customHeight="1">
      <c r="A112" s="88" t="s">
        <v>56</v>
      </c>
      <c r="B112" s="133" t="s">
        <v>86</v>
      </c>
      <c r="C112" s="133" t="s">
        <v>38</v>
      </c>
      <c r="D112" s="133" t="s">
        <v>38</v>
      </c>
      <c r="E112" s="133" t="s">
        <v>38</v>
      </c>
      <c r="F112" s="42" t="s">
        <v>14</v>
      </c>
      <c r="G112" s="4">
        <f>(16*4+14*4)+43</f>
        <v>163</v>
      </c>
      <c r="H112" s="43"/>
      <c r="I112" s="72">
        <f>G112*H112</f>
        <v>0</v>
      </c>
    </row>
    <row r="113" spans="1:9">
      <c r="A113" s="12"/>
      <c r="B113" s="33"/>
      <c r="C113" s="33"/>
      <c r="D113" s="33"/>
      <c r="E113" s="33"/>
      <c r="F113" s="9"/>
      <c r="G113" s="6"/>
      <c r="H113" s="3"/>
      <c r="I113" s="65"/>
    </row>
    <row r="114" spans="1:9">
      <c r="A114" s="19"/>
      <c r="B114" s="19"/>
      <c r="C114" s="19"/>
      <c r="D114" s="19"/>
      <c r="E114" s="20"/>
      <c r="F114" s="32" t="s">
        <v>84</v>
      </c>
      <c r="G114" s="19"/>
      <c r="H114" s="22" t="s">
        <v>12</v>
      </c>
      <c r="I114" s="69">
        <f>SUM(I108:I112)</f>
        <v>0</v>
      </c>
    </row>
    <row r="115" spans="1:9">
      <c r="A115" s="19"/>
      <c r="B115" s="19"/>
      <c r="C115" s="19"/>
      <c r="D115" s="19"/>
      <c r="E115" s="48"/>
      <c r="F115" s="32"/>
      <c r="G115" s="19"/>
      <c r="H115" s="22"/>
      <c r="I115" s="69"/>
    </row>
    <row r="116" spans="1:9">
      <c r="A116" s="19"/>
      <c r="B116" s="19"/>
      <c r="C116" s="19"/>
      <c r="D116" s="19"/>
      <c r="E116" s="48"/>
      <c r="F116" s="32"/>
      <c r="G116" s="19"/>
      <c r="H116" s="22"/>
      <c r="I116" s="69"/>
    </row>
    <row r="117" spans="1:9">
      <c r="A117" s="7" t="s">
        <v>77</v>
      </c>
      <c r="B117" s="8"/>
      <c r="C117" s="8"/>
      <c r="D117" s="8"/>
      <c r="E117" s="8"/>
      <c r="F117" s="10"/>
      <c r="G117" s="10"/>
      <c r="H117" s="10"/>
      <c r="I117" s="62"/>
    </row>
    <row r="118" spans="1:9">
      <c r="A118" s="7"/>
      <c r="B118" s="8"/>
      <c r="C118" s="8"/>
      <c r="D118" s="8"/>
      <c r="E118" s="8"/>
      <c r="F118" s="10"/>
      <c r="G118" s="10"/>
      <c r="H118" s="10"/>
      <c r="I118" s="62"/>
    </row>
    <row r="119" spans="1:9" ht="12.75" customHeight="1">
      <c r="A119" s="11" t="s">
        <v>4</v>
      </c>
      <c r="B119" s="115" t="s">
        <v>5</v>
      </c>
      <c r="C119" s="115"/>
      <c r="D119" s="115"/>
      <c r="E119" s="115"/>
      <c r="F119" s="11" t="s">
        <v>6</v>
      </c>
      <c r="G119" s="11" t="s">
        <v>7</v>
      </c>
      <c r="H119" s="11" t="s">
        <v>9</v>
      </c>
      <c r="I119" s="63" t="s">
        <v>8</v>
      </c>
    </row>
    <row r="120" spans="1:9">
      <c r="A120" s="29"/>
      <c r="B120" s="30"/>
      <c r="C120" s="30"/>
      <c r="D120" s="30"/>
      <c r="E120" s="30"/>
      <c r="F120" s="29"/>
      <c r="G120" s="29"/>
      <c r="H120" s="29"/>
      <c r="I120" s="70"/>
    </row>
    <row r="121" spans="1:9" ht="140.25" customHeight="1">
      <c r="A121" s="12" t="s">
        <v>32</v>
      </c>
      <c r="B121" s="117" t="s">
        <v>107</v>
      </c>
      <c r="C121" s="117" t="s">
        <v>25</v>
      </c>
      <c r="D121" s="117" t="s">
        <v>25</v>
      </c>
      <c r="E121" s="117" t="s">
        <v>25</v>
      </c>
      <c r="F121" s="9" t="s">
        <v>33</v>
      </c>
      <c r="G121" s="6">
        <v>8</v>
      </c>
      <c r="H121" s="3"/>
      <c r="I121" s="65">
        <f>G121*H121</f>
        <v>0</v>
      </c>
    </row>
    <row r="122" spans="1:9">
      <c r="A122" s="105"/>
      <c r="B122" s="101"/>
      <c r="C122" s="101"/>
      <c r="D122" s="101"/>
      <c r="E122" s="101"/>
      <c r="F122" s="9"/>
      <c r="G122" s="108"/>
      <c r="H122" s="103"/>
      <c r="I122" s="104"/>
    </row>
    <row r="123" spans="1:9" ht="134.25" customHeight="1">
      <c r="A123" s="105" t="s">
        <v>39</v>
      </c>
      <c r="B123" s="117" t="s">
        <v>108</v>
      </c>
      <c r="C123" s="117" t="s">
        <v>25</v>
      </c>
      <c r="D123" s="117" t="s">
        <v>25</v>
      </c>
      <c r="E123" s="117" t="s">
        <v>25</v>
      </c>
      <c r="F123" s="9" t="s">
        <v>33</v>
      </c>
      <c r="G123" s="108">
        <v>2</v>
      </c>
      <c r="H123" s="103"/>
      <c r="I123" s="104">
        <f>G123*H123</f>
        <v>0</v>
      </c>
    </row>
    <row r="124" spans="1:9">
      <c r="A124" s="12"/>
      <c r="B124" s="61"/>
      <c r="C124" s="61"/>
      <c r="D124" s="61"/>
      <c r="E124" s="61"/>
      <c r="F124" s="9"/>
      <c r="G124" s="6"/>
      <c r="H124" s="3"/>
      <c r="I124" s="65"/>
    </row>
    <row r="125" spans="1:9" ht="188.25" customHeight="1">
      <c r="A125" s="106" t="s">
        <v>100</v>
      </c>
      <c r="B125" s="116" t="s">
        <v>109</v>
      </c>
      <c r="C125" s="116" t="s">
        <v>25</v>
      </c>
      <c r="D125" s="116" t="s">
        <v>25</v>
      </c>
      <c r="E125" s="116" t="s">
        <v>25</v>
      </c>
      <c r="F125" s="11" t="s">
        <v>33</v>
      </c>
      <c r="G125" s="4">
        <v>1</v>
      </c>
      <c r="H125" s="5"/>
      <c r="I125" s="63">
        <f>G125*H125</f>
        <v>0</v>
      </c>
    </row>
    <row r="126" spans="1:9">
      <c r="A126" s="12"/>
      <c r="B126" s="55"/>
      <c r="C126" s="55"/>
      <c r="D126" s="55"/>
      <c r="E126" s="55"/>
      <c r="F126" s="9"/>
      <c r="G126" s="6"/>
      <c r="H126" s="3"/>
      <c r="I126" s="65"/>
    </row>
    <row r="127" spans="1:9" ht="14.25" customHeight="1">
      <c r="A127" s="19"/>
      <c r="B127" s="19"/>
      <c r="C127" s="19"/>
      <c r="D127" s="19"/>
      <c r="E127" s="48"/>
      <c r="F127" s="32" t="s">
        <v>77</v>
      </c>
      <c r="G127" s="19"/>
      <c r="H127" s="22" t="s">
        <v>12</v>
      </c>
      <c r="I127" s="69">
        <f>SUM(I121:I125)</f>
        <v>0</v>
      </c>
    </row>
    <row r="128" spans="1:9">
      <c r="A128" s="19"/>
      <c r="B128" s="19"/>
      <c r="C128" s="19"/>
      <c r="D128" s="19"/>
      <c r="E128" s="48"/>
      <c r="F128" s="32"/>
      <c r="G128" s="19"/>
      <c r="H128" s="22"/>
      <c r="I128" s="69"/>
    </row>
    <row r="129" spans="1:10">
      <c r="A129" s="19"/>
      <c r="B129" s="19"/>
      <c r="C129" s="19"/>
      <c r="D129" s="19"/>
      <c r="E129" s="48"/>
      <c r="F129" s="32"/>
      <c r="G129" s="19"/>
      <c r="H129" s="22"/>
      <c r="I129" s="69"/>
    </row>
    <row r="130" spans="1:10">
      <c r="A130" s="7" t="s">
        <v>81</v>
      </c>
      <c r="B130" s="8"/>
      <c r="C130" s="8"/>
      <c r="D130" s="8"/>
      <c r="E130" s="8"/>
      <c r="F130" s="10"/>
      <c r="G130" s="10"/>
      <c r="H130" s="10"/>
      <c r="I130" s="62"/>
    </row>
    <row r="131" spans="1:10">
      <c r="A131" s="7"/>
      <c r="B131" s="8"/>
      <c r="C131" s="8"/>
      <c r="D131" s="8"/>
      <c r="E131" s="8"/>
      <c r="F131" s="10"/>
      <c r="G131" s="10"/>
      <c r="H131" s="10"/>
      <c r="I131" s="62"/>
    </row>
    <row r="132" spans="1:10">
      <c r="A132" s="11" t="s">
        <v>4</v>
      </c>
      <c r="B132" s="115" t="s">
        <v>5</v>
      </c>
      <c r="C132" s="115"/>
      <c r="D132" s="115"/>
      <c r="E132" s="115"/>
      <c r="F132" s="11" t="s">
        <v>6</v>
      </c>
      <c r="G132" s="11" t="s">
        <v>7</v>
      </c>
      <c r="H132" s="11" t="s">
        <v>9</v>
      </c>
      <c r="I132" s="63" t="s">
        <v>8</v>
      </c>
    </row>
    <row r="133" spans="1:10">
      <c r="A133" s="29"/>
      <c r="B133" s="30"/>
      <c r="C133" s="30"/>
      <c r="D133" s="30"/>
      <c r="E133" s="30"/>
      <c r="F133" s="29"/>
      <c r="G133" s="29"/>
      <c r="H133" s="29"/>
      <c r="I133" s="70"/>
    </row>
    <row r="134" spans="1:10" ht="121.5" customHeight="1">
      <c r="A134" s="12" t="s">
        <v>34</v>
      </c>
      <c r="B134" s="113" t="s">
        <v>80</v>
      </c>
      <c r="C134" s="113" t="s">
        <v>35</v>
      </c>
      <c r="D134" s="113" t="s">
        <v>35</v>
      </c>
      <c r="E134" s="113" t="s">
        <v>35</v>
      </c>
      <c r="F134" s="58" t="s">
        <v>33</v>
      </c>
      <c r="G134" s="59">
        <v>2</v>
      </c>
      <c r="H134" s="60"/>
      <c r="I134" s="65">
        <f>G134*H134</f>
        <v>0</v>
      </c>
    </row>
    <row r="135" spans="1:10">
      <c r="A135" s="105"/>
      <c r="B135" s="102"/>
      <c r="C135" s="102"/>
      <c r="D135" s="102"/>
      <c r="E135" s="102"/>
      <c r="F135" s="107"/>
      <c r="G135" s="59"/>
      <c r="H135" s="60"/>
      <c r="I135" s="104"/>
    </row>
    <row r="136" spans="1:10" ht="108" customHeight="1">
      <c r="A136" s="105" t="s">
        <v>40</v>
      </c>
      <c r="B136" s="113" t="s">
        <v>103</v>
      </c>
      <c r="C136" s="113" t="s">
        <v>35</v>
      </c>
      <c r="D136" s="113" t="s">
        <v>35</v>
      </c>
      <c r="E136" s="113" t="s">
        <v>35</v>
      </c>
      <c r="F136" s="107" t="s">
        <v>33</v>
      </c>
      <c r="G136" s="59">
        <v>12</v>
      </c>
      <c r="H136" s="60"/>
      <c r="I136" s="104">
        <f>G136*H136</f>
        <v>0</v>
      </c>
    </row>
    <row r="137" spans="1:10">
      <c r="A137" s="12"/>
      <c r="B137" s="57"/>
      <c r="C137" s="57"/>
      <c r="D137" s="57"/>
      <c r="E137" s="57"/>
      <c r="F137" s="58"/>
      <c r="G137" s="59"/>
      <c r="H137" s="60"/>
      <c r="I137" s="65"/>
      <c r="J137" s="76"/>
    </row>
    <row r="138" spans="1:10" ht="66.75" customHeight="1">
      <c r="A138" s="105" t="s">
        <v>41</v>
      </c>
      <c r="B138" s="131" t="s">
        <v>83</v>
      </c>
      <c r="C138" s="131" t="s">
        <v>35</v>
      </c>
      <c r="D138" s="131" t="s">
        <v>35</v>
      </c>
      <c r="E138" s="131" t="s">
        <v>35</v>
      </c>
      <c r="F138" s="58" t="s">
        <v>33</v>
      </c>
      <c r="G138" s="59">
        <v>6</v>
      </c>
      <c r="H138" s="60"/>
      <c r="I138" s="65">
        <f>G138*H138</f>
        <v>0</v>
      </c>
      <c r="J138" s="77"/>
    </row>
    <row r="139" spans="1:10" ht="15">
      <c r="A139" s="87"/>
      <c r="B139" s="82"/>
      <c r="C139" s="82"/>
      <c r="D139" s="82"/>
      <c r="E139" s="82"/>
      <c r="F139" s="84"/>
      <c r="G139" s="59"/>
      <c r="H139" s="60"/>
      <c r="I139" s="86"/>
      <c r="J139" s="77"/>
    </row>
    <row r="140" spans="1:10" ht="136.5" customHeight="1">
      <c r="A140" s="105" t="s">
        <v>89</v>
      </c>
      <c r="B140" s="119" t="s">
        <v>90</v>
      </c>
      <c r="C140" s="119"/>
      <c r="D140" s="119"/>
      <c r="E140" s="119"/>
      <c r="F140" s="44" t="s">
        <v>36</v>
      </c>
      <c r="G140" s="59">
        <f>2.2*1*2</f>
        <v>4.4000000000000004</v>
      </c>
      <c r="H140" s="60"/>
      <c r="I140" s="86">
        <f>G140*H140</f>
        <v>0</v>
      </c>
      <c r="J140" s="77"/>
    </row>
    <row r="141" spans="1:10" ht="15">
      <c r="A141" s="87"/>
      <c r="B141" s="81"/>
      <c r="C141" s="81"/>
      <c r="D141" s="81"/>
      <c r="E141" s="81"/>
      <c r="F141" s="44"/>
      <c r="G141" s="59"/>
      <c r="H141" s="60"/>
      <c r="I141" s="86"/>
      <c r="J141" s="77"/>
    </row>
    <row r="142" spans="1:10" ht="122.25" customHeight="1">
      <c r="A142" s="105" t="s">
        <v>91</v>
      </c>
      <c r="B142" s="119" t="s">
        <v>98</v>
      </c>
      <c r="C142" s="119"/>
      <c r="D142" s="119"/>
      <c r="E142" s="119"/>
      <c r="F142" s="44" t="s">
        <v>36</v>
      </c>
      <c r="G142" s="59">
        <f>1*1*7</f>
        <v>7</v>
      </c>
      <c r="H142" s="60"/>
      <c r="I142" s="104">
        <f>G142*H142</f>
        <v>0</v>
      </c>
      <c r="J142" s="77"/>
    </row>
    <row r="143" spans="1:10" ht="15">
      <c r="A143" s="105"/>
      <c r="B143" s="119"/>
      <c r="C143" s="119"/>
      <c r="D143" s="119"/>
      <c r="E143" s="119"/>
      <c r="F143" s="44"/>
      <c r="G143" s="59"/>
      <c r="H143" s="60"/>
      <c r="I143" s="104"/>
      <c r="J143" s="77"/>
    </row>
    <row r="144" spans="1:10" ht="86.25" customHeight="1">
      <c r="A144" s="105" t="s">
        <v>96</v>
      </c>
      <c r="B144" s="119" t="s">
        <v>102</v>
      </c>
      <c r="C144" s="119"/>
      <c r="D144" s="119"/>
      <c r="E144" s="119"/>
      <c r="F144" s="44" t="s">
        <v>33</v>
      </c>
      <c r="G144" s="59">
        <v>10</v>
      </c>
      <c r="H144" s="60"/>
      <c r="I144" s="104">
        <f>G144*H144</f>
        <v>0</v>
      </c>
      <c r="J144" s="77"/>
    </row>
    <row r="145" spans="1:10" ht="15">
      <c r="A145" s="105"/>
      <c r="B145" s="99"/>
      <c r="C145" s="99"/>
      <c r="D145" s="99"/>
      <c r="E145" s="99"/>
      <c r="F145" s="44"/>
      <c r="G145" s="59"/>
      <c r="H145" s="60"/>
      <c r="I145" s="104"/>
      <c r="J145" s="77"/>
    </row>
    <row r="146" spans="1:10" ht="138" customHeight="1">
      <c r="A146" s="105" t="s">
        <v>99</v>
      </c>
      <c r="B146" s="112" t="s">
        <v>106</v>
      </c>
      <c r="C146" s="112" t="s">
        <v>38</v>
      </c>
      <c r="D146" s="112" t="s">
        <v>38</v>
      </c>
      <c r="E146" s="112" t="s">
        <v>38</v>
      </c>
      <c r="F146" s="44" t="s">
        <v>36</v>
      </c>
      <c r="G146" s="85">
        <f>11*2.2*2</f>
        <v>48.400000000000006</v>
      </c>
      <c r="H146" s="46"/>
      <c r="I146" s="71">
        <f>G146*H146</f>
        <v>0</v>
      </c>
      <c r="J146" s="77"/>
    </row>
    <row r="147" spans="1:10" ht="15">
      <c r="A147" s="105"/>
      <c r="B147" s="100"/>
      <c r="C147" s="100"/>
      <c r="D147" s="100"/>
      <c r="E147" s="100"/>
      <c r="F147" s="44"/>
      <c r="G147" s="108"/>
      <c r="H147" s="46"/>
      <c r="I147" s="71"/>
      <c r="J147" s="77"/>
    </row>
    <row r="148" spans="1:10">
      <c r="A148" s="12"/>
      <c r="B148" s="55"/>
      <c r="C148" s="55"/>
      <c r="D148" s="55"/>
      <c r="E148" s="55"/>
      <c r="F148" s="9"/>
      <c r="G148" s="6"/>
      <c r="H148" s="3"/>
      <c r="I148" s="65"/>
    </row>
    <row r="149" spans="1:10" ht="150" customHeight="1">
      <c r="A149" s="124" t="s">
        <v>101</v>
      </c>
      <c r="B149" s="117" t="s">
        <v>87</v>
      </c>
      <c r="C149" s="117" t="s">
        <v>25</v>
      </c>
      <c r="D149" s="117" t="s">
        <v>25</v>
      </c>
      <c r="E149" s="117" t="s">
        <v>25</v>
      </c>
      <c r="F149" s="127" t="s">
        <v>10</v>
      </c>
      <c r="G149" s="129">
        <v>2</v>
      </c>
      <c r="H149" s="120"/>
      <c r="I149" s="122">
        <f>G149*H149</f>
        <v>0</v>
      </c>
    </row>
    <row r="150" spans="1:10" ht="250.5" customHeight="1">
      <c r="A150" s="125"/>
      <c r="B150" s="126" t="s">
        <v>85</v>
      </c>
      <c r="C150" s="126"/>
      <c r="D150" s="126"/>
      <c r="E150" s="126"/>
      <c r="F150" s="128"/>
      <c r="G150" s="130"/>
      <c r="H150" s="121"/>
      <c r="I150" s="123"/>
    </row>
    <row r="151" spans="1:10">
      <c r="A151" s="12"/>
      <c r="B151" s="55"/>
      <c r="C151" s="55"/>
      <c r="D151" s="55"/>
      <c r="E151" s="55"/>
      <c r="F151" s="9"/>
      <c r="G151" s="6"/>
      <c r="H151" s="3"/>
      <c r="I151" s="65"/>
    </row>
    <row r="152" spans="1:10">
      <c r="A152" s="19"/>
      <c r="B152" s="19"/>
      <c r="C152" s="19"/>
      <c r="D152" s="19"/>
      <c r="E152" s="48"/>
      <c r="F152" s="32" t="s">
        <v>81</v>
      </c>
      <c r="G152" s="19"/>
      <c r="H152" s="22" t="s">
        <v>12</v>
      </c>
      <c r="I152" s="69">
        <f>SUM(I134:I150)</f>
        <v>0</v>
      </c>
    </row>
    <row r="153" spans="1:10">
      <c r="A153" s="19"/>
      <c r="B153" s="19"/>
      <c r="C153" s="19"/>
      <c r="D153" s="19"/>
      <c r="E153" s="48"/>
      <c r="F153" s="32"/>
      <c r="G153" s="19"/>
      <c r="H153" s="22"/>
      <c r="I153" s="69"/>
    </row>
    <row r="154" spans="1:10">
      <c r="A154" s="19"/>
      <c r="B154" s="19"/>
      <c r="C154" s="19"/>
      <c r="D154" s="19"/>
      <c r="E154" s="48"/>
      <c r="F154" s="32"/>
      <c r="G154" s="19"/>
      <c r="H154" s="22"/>
      <c r="I154" s="69"/>
    </row>
    <row r="155" spans="1:10">
      <c r="A155" s="19"/>
      <c r="B155" s="19"/>
      <c r="C155" s="19"/>
      <c r="D155" s="19"/>
      <c r="E155" s="48"/>
      <c r="F155" s="32"/>
      <c r="G155" s="19"/>
      <c r="H155" s="22"/>
      <c r="I155" s="69"/>
    </row>
    <row r="156" spans="1:10">
      <c r="A156" s="19"/>
      <c r="B156" s="19"/>
      <c r="C156" s="19"/>
      <c r="D156" s="19"/>
      <c r="E156" s="48"/>
      <c r="F156" s="32"/>
      <c r="G156" s="19"/>
      <c r="H156" s="22"/>
      <c r="I156" s="69"/>
    </row>
    <row r="157" spans="1:10">
      <c r="A157" s="19"/>
      <c r="B157" s="19"/>
      <c r="C157" s="19"/>
      <c r="D157" s="19"/>
      <c r="E157" s="48"/>
      <c r="F157" s="32"/>
      <c r="G157" s="19"/>
      <c r="H157" s="22"/>
      <c r="I157" s="69"/>
    </row>
    <row r="158" spans="1:10">
      <c r="A158" s="19"/>
      <c r="B158" s="19"/>
      <c r="C158" s="19"/>
      <c r="D158" s="19"/>
      <c r="E158" s="48"/>
      <c r="F158" s="32"/>
      <c r="G158" s="19"/>
      <c r="H158" s="22"/>
      <c r="I158" s="69"/>
    </row>
    <row r="159" spans="1:10">
      <c r="A159" s="19"/>
      <c r="B159" s="19"/>
      <c r="C159" s="19"/>
      <c r="D159" s="19"/>
      <c r="E159" s="48"/>
      <c r="F159" s="32"/>
      <c r="G159" s="19"/>
      <c r="H159" s="22"/>
      <c r="I159" s="69"/>
    </row>
    <row r="160" spans="1:10">
      <c r="A160" s="19"/>
      <c r="B160" s="19"/>
      <c r="C160" s="19"/>
      <c r="D160" s="19"/>
      <c r="E160" s="48"/>
      <c r="F160" s="32"/>
      <c r="G160" s="19"/>
      <c r="H160" s="22"/>
      <c r="I160" s="69"/>
    </row>
    <row r="161" spans="1:9">
      <c r="A161" s="19"/>
      <c r="B161" s="19"/>
      <c r="C161" s="19"/>
      <c r="D161" s="19"/>
      <c r="E161" s="48"/>
      <c r="F161" s="32"/>
      <c r="G161" s="19"/>
      <c r="H161" s="22"/>
      <c r="I161" s="69"/>
    </row>
    <row r="162" spans="1:9">
      <c r="A162" s="19"/>
      <c r="B162" s="19"/>
      <c r="C162" s="19"/>
      <c r="D162" s="19"/>
      <c r="E162" s="48"/>
      <c r="F162" s="32"/>
      <c r="G162" s="19"/>
      <c r="H162" s="22"/>
      <c r="I162" s="69"/>
    </row>
    <row r="163" spans="1:9">
      <c r="A163" s="19"/>
      <c r="B163" s="19"/>
      <c r="C163" s="19"/>
      <c r="D163" s="19"/>
      <c r="E163" s="48"/>
      <c r="F163" s="32"/>
      <c r="G163" s="19"/>
      <c r="H163" s="22"/>
      <c r="I163" s="69"/>
    </row>
    <row r="164" spans="1:9">
      <c r="A164" s="19"/>
      <c r="B164" s="19"/>
      <c r="C164" s="19"/>
      <c r="D164" s="19"/>
      <c r="E164" s="48"/>
      <c r="F164" s="32"/>
      <c r="G164" s="19"/>
      <c r="H164" s="22"/>
      <c r="I164" s="69"/>
    </row>
    <row r="165" spans="1:9">
      <c r="A165" s="19"/>
      <c r="B165" s="19"/>
      <c r="C165" s="19"/>
      <c r="D165" s="19"/>
      <c r="E165" s="48"/>
      <c r="F165" s="32"/>
      <c r="G165" s="19"/>
      <c r="H165" s="22"/>
      <c r="I165" s="69"/>
    </row>
    <row r="166" spans="1:9">
      <c r="A166" s="19"/>
      <c r="B166" s="19"/>
      <c r="C166" s="19"/>
      <c r="D166" s="19"/>
      <c r="E166" s="48"/>
      <c r="F166" s="32"/>
      <c r="G166" s="19"/>
      <c r="H166" s="22"/>
      <c r="I166" s="69"/>
    </row>
    <row r="167" spans="1:9">
      <c r="A167" s="19"/>
      <c r="B167" s="19"/>
      <c r="C167" s="19"/>
      <c r="D167" s="19"/>
      <c r="E167" s="48"/>
      <c r="F167" s="32"/>
      <c r="G167" s="19"/>
      <c r="H167" s="22"/>
      <c r="I167" s="69"/>
    </row>
    <row r="168" spans="1:9">
      <c r="A168" s="19"/>
      <c r="B168" s="19"/>
      <c r="C168" s="19"/>
      <c r="D168" s="19"/>
      <c r="E168" s="48"/>
      <c r="F168" s="32"/>
      <c r="G168" s="19"/>
      <c r="H168" s="22"/>
      <c r="I168" s="69"/>
    </row>
    <row r="169" spans="1:9">
      <c r="A169" s="19"/>
      <c r="B169" s="19"/>
      <c r="C169" s="19"/>
      <c r="D169" s="19"/>
      <c r="E169" s="48"/>
      <c r="F169" s="32"/>
      <c r="G169" s="19"/>
      <c r="H169" s="22"/>
      <c r="I169" s="69"/>
    </row>
    <row r="170" spans="1:9">
      <c r="A170" s="19"/>
      <c r="B170" s="19"/>
      <c r="C170" s="19"/>
      <c r="D170" s="19"/>
      <c r="E170" s="48"/>
      <c r="F170" s="32"/>
      <c r="G170" s="19"/>
      <c r="H170" s="22"/>
      <c r="I170" s="69"/>
    </row>
    <row r="171" spans="1:9">
      <c r="A171" s="19"/>
      <c r="B171" s="19"/>
      <c r="C171" s="19"/>
      <c r="D171" s="19"/>
      <c r="E171" s="48"/>
      <c r="F171" s="32"/>
      <c r="G171" s="19"/>
      <c r="H171" s="22"/>
      <c r="I171" s="69"/>
    </row>
    <row r="172" spans="1:9">
      <c r="A172" s="19"/>
      <c r="B172" s="19"/>
      <c r="C172" s="19"/>
      <c r="D172" s="19"/>
      <c r="E172" s="48"/>
      <c r="F172" s="32"/>
      <c r="G172" s="19"/>
      <c r="H172" s="22"/>
      <c r="I172" s="69"/>
    </row>
    <row r="173" spans="1:9">
      <c r="A173" s="19"/>
      <c r="B173" s="19"/>
      <c r="C173" s="19"/>
      <c r="D173" s="19"/>
      <c r="E173" s="48"/>
      <c r="F173" s="32"/>
      <c r="G173" s="19"/>
      <c r="H173" s="22"/>
      <c r="I173" s="69"/>
    </row>
    <row r="174" spans="1:9">
      <c r="A174" s="19"/>
      <c r="B174" s="19"/>
      <c r="C174" s="19"/>
      <c r="D174" s="19"/>
      <c r="E174" s="48"/>
      <c r="F174" s="32"/>
      <c r="G174" s="19"/>
      <c r="H174" s="22"/>
      <c r="I174" s="69"/>
    </row>
    <row r="175" spans="1:9">
      <c r="A175" s="19"/>
      <c r="B175" s="19"/>
      <c r="C175" s="19"/>
      <c r="D175" s="19"/>
      <c r="E175" s="48"/>
      <c r="F175" s="32"/>
      <c r="G175" s="19"/>
      <c r="H175" s="22"/>
      <c r="I175" s="69"/>
    </row>
    <row r="176" spans="1:9">
      <c r="A176" s="19"/>
      <c r="B176" s="19"/>
      <c r="C176" s="19"/>
      <c r="D176" s="19"/>
      <c r="E176" s="48"/>
      <c r="F176" s="32"/>
      <c r="G176" s="19"/>
      <c r="H176" s="22"/>
      <c r="I176" s="69"/>
    </row>
    <row r="177" spans="1:9">
      <c r="A177" s="19"/>
      <c r="B177" s="19"/>
      <c r="C177" s="19"/>
      <c r="D177" s="19"/>
      <c r="E177" s="48"/>
      <c r="F177" s="32"/>
      <c r="G177" s="19"/>
      <c r="H177" s="22"/>
      <c r="I177" s="69"/>
    </row>
    <row r="178" spans="1:9">
      <c r="A178" s="19"/>
      <c r="B178" s="19"/>
      <c r="C178" s="19"/>
      <c r="D178" s="19"/>
      <c r="E178" s="48"/>
      <c r="F178" s="32"/>
      <c r="G178" s="19"/>
      <c r="H178" s="22"/>
      <c r="I178" s="69"/>
    </row>
    <row r="179" spans="1:9">
      <c r="A179" s="114" t="s">
        <v>23</v>
      </c>
      <c r="B179" s="114"/>
      <c r="C179" s="114"/>
      <c r="D179" s="114"/>
      <c r="E179" s="114"/>
      <c r="F179" s="114"/>
      <c r="G179" s="114"/>
      <c r="H179" s="114"/>
      <c r="I179" s="114"/>
    </row>
    <row r="181" spans="1:9">
      <c r="A181" s="23" t="s">
        <v>48</v>
      </c>
      <c r="I181" s="73">
        <f>I23</f>
        <v>0</v>
      </c>
    </row>
    <row r="182" spans="1:9">
      <c r="A182" s="23" t="s">
        <v>51</v>
      </c>
      <c r="I182" s="73">
        <f>I32</f>
        <v>0</v>
      </c>
    </row>
    <row r="183" spans="1:9">
      <c r="A183" s="23" t="s">
        <v>52</v>
      </c>
      <c r="I183" s="73">
        <f>I45</f>
        <v>0</v>
      </c>
    </row>
    <row r="184" spans="1:9">
      <c r="A184" s="23" t="s">
        <v>54</v>
      </c>
      <c r="I184" s="73">
        <f>I54</f>
        <v>0</v>
      </c>
    </row>
    <row r="185" spans="1:9">
      <c r="A185" s="23" t="s">
        <v>30</v>
      </c>
      <c r="I185" s="73">
        <f>I65</f>
        <v>0</v>
      </c>
    </row>
    <row r="186" spans="1:9">
      <c r="A186" s="24" t="s">
        <v>75</v>
      </c>
      <c r="B186" s="19"/>
      <c r="C186" s="19"/>
      <c r="D186" s="19"/>
      <c r="E186" s="19"/>
      <c r="F186" s="19"/>
      <c r="G186" s="19"/>
      <c r="H186" s="19"/>
      <c r="I186" s="74">
        <f>I87</f>
        <v>0</v>
      </c>
    </row>
    <row r="187" spans="1:9">
      <c r="A187" s="24" t="s">
        <v>76</v>
      </c>
      <c r="B187" s="19"/>
      <c r="C187" s="19"/>
      <c r="D187" s="19"/>
      <c r="E187" s="19"/>
      <c r="F187" s="19"/>
      <c r="G187" s="19"/>
      <c r="H187" s="19"/>
      <c r="I187" s="74">
        <f>I100</f>
        <v>0</v>
      </c>
    </row>
    <row r="188" spans="1:9">
      <c r="A188" s="24" t="s">
        <v>84</v>
      </c>
      <c r="B188" s="19"/>
      <c r="C188" s="19"/>
      <c r="D188" s="19"/>
      <c r="E188" s="19"/>
      <c r="F188" s="19"/>
      <c r="G188" s="19"/>
      <c r="H188" s="19"/>
      <c r="I188" s="74">
        <f>I114</f>
        <v>0</v>
      </c>
    </row>
    <row r="189" spans="1:9">
      <c r="A189" s="24" t="s">
        <v>77</v>
      </c>
      <c r="B189" s="19"/>
      <c r="C189" s="19"/>
      <c r="D189" s="19"/>
      <c r="E189" s="19"/>
      <c r="F189" s="19"/>
      <c r="G189" s="19"/>
      <c r="H189" s="19"/>
      <c r="I189" s="74">
        <f>I127</f>
        <v>0</v>
      </c>
    </row>
    <row r="190" spans="1:9">
      <c r="A190" s="25" t="s">
        <v>81</v>
      </c>
      <c r="B190" s="16"/>
      <c r="C190" s="16"/>
      <c r="D190" s="16"/>
      <c r="E190" s="16"/>
      <c r="F190" s="16"/>
      <c r="G190" s="16"/>
      <c r="H190" s="16"/>
      <c r="I190" s="75">
        <f>I152</f>
        <v>0</v>
      </c>
    </row>
    <row r="191" spans="1:9">
      <c r="I191" s="73"/>
    </row>
    <row r="192" spans="1:9">
      <c r="H192" s="1" t="s">
        <v>12</v>
      </c>
      <c r="I192" s="89">
        <f>SUM(I181:I190)</f>
        <v>0</v>
      </c>
    </row>
    <row r="193" spans="1:9">
      <c r="H193" s="1" t="s">
        <v>88</v>
      </c>
      <c r="I193" s="89">
        <f>0.25*I192</f>
        <v>0</v>
      </c>
    </row>
    <row r="194" spans="1:9">
      <c r="H194" s="1" t="s">
        <v>12</v>
      </c>
      <c r="I194" s="89">
        <f>I192+I193</f>
        <v>0</v>
      </c>
    </row>
    <row r="195" spans="1:9">
      <c r="A195" s="19"/>
      <c r="B195" s="19"/>
      <c r="C195" s="19"/>
      <c r="D195" s="19"/>
      <c r="E195" s="38"/>
      <c r="F195" s="32"/>
      <c r="G195" s="19"/>
      <c r="H195" s="22"/>
      <c r="I195" s="69"/>
    </row>
    <row r="196" spans="1:9">
      <c r="A196" s="19"/>
      <c r="B196" s="19"/>
      <c r="C196" s="19"/>
      <c r="D196" s="19"/>
      <c r="E196" s="38"/>
      <c r="F196" s="32"/>
      <c r="G196" s="19"/>
      <c r="H196" s="22"/>
      <c r="I196" s="69"/>
    </row>
    <row r="197" spans="1:9">
      <c r="A197" s="19"/>
      <c r="B197" s="19"/>
      <c r="C197" s="19"/>
      <c r="D197" s="19"/>
      <c r="E197" s="38"/>
      <c r="F197" s="32"/>
      <c r="G197" s="19"/>
      <c r="H197" s="22"/>
      <c r="I197" s="69"/>
    </row>
    <row r="198" spans="1:9">
      <c r="A198" s="19"/>
      <c r="B198" s="19"/>
      <c r="C198" s="19"/>
      <c r="D198" s="19"/>
      <c r="E198" s="38"/>
      <c r="F198" s="32"/>
      <c r="G198" s="19"/>
      <c r="H198" s="22"/>
      <c r="I198" s="69"/>
    </row>
    <row r="199" spans="1:9">
      <c r="A199" s="19"/>
      <c r="B199" s="19"/>
      <c r="C199" s="19"/>
      <c r="D199" s="19"/>
      <c r="E199" s="38"/>
      <c r="F199" s="32"/>
      <c r="G199" s="19"/>
      <c r="H199" s="22"/>
      <c r="I199" s="69"/>
    </row>
    <row r="200" spans="1:9">
      <c r="A200" s="19"/>
      <c r="B200" s="19"/>
      <c r="C200" s="19"/>
      <c r="D200" s="19"/>
      <c r="E200" s="38"/>
      <c r="F200" s="32"/>
      <c r="G200" s="19"/>
      <c r="H200" s="22"/>
      <c r="I200" s="69"/>
    </row>
    <row r="201" spans="1:9">
      <c r="A201" s="19"/>
      <c r="B201" s="19"/>
      <c r="C201" s="19"/>
      <c r="D201" s="19"/>
      <c r="E201" s="38"/>
      <c r="F201" s="32"/>
      <c r="G201" s="19"/>
      <c r="H201" s="22"/>
      <c r="I201" s="69"/>
    </row>
    <row r="202" spans="1:9">
      <c r="A202" s="19"/>
      <c r="B202" s="19"/>
      <c r="C202" s="19"/>
      <c r="D202" s="19"/>
      <c r="E202" s="38"/>
      <c r="F202" s="32"/>
      <c r="G202" s="19"/>
      <c r="H202" s="22"/>
      <c r="I202" s="69"/>
    </row>
    <row r="203" spans="1:9">
      <c r="A203" s="19"/>
      <c r="B203" s="19"/>
      <c r="C203" s="19"/>
      <c r="D203" s="19"/>
      <c r="E203" s="38"/>
      <c r="F203" s="32"/>
      <c r="G203" s="19"/>
      <c r="H203" s="22"/>
      <c r="I203" s="69"/>
    </row>
    <row r="204" spans="1:9">
      <c r="A204" s="19"/>
      <c r="B204" s="19"/>
      <c r="C204" s="19"/>
      <c r="D204" s="19"/>
      <c r="E204" s="38"/>
      <c r="F204" s="32"/>
      <c r="G204" s="19"/>
      <c r="H204" s="22"/>
      <c r="I204" s="69"/>
    </row>
    <row r="205" spans="1:9">
      <c r="A205" s="19"/>
      <c r="B205" s="19"/>
      <c r="C205" s="19"/>
      <c r="D205" s="19"/>
      <c r="E205" s="38"/>
      <c r="F205" s="32"/>
      <c r="G205" s="19"/>
      <c r="H205" s="22"/>
      <c r="I205" s="69"/>
    </row>
    <row r="206" spans="1:9">
      <c r="A206" s="19"/>
      <c r="B206" s="19"/>
      <c r="C206" s="19"/>
      <c r="D206" s="19"/>
      <c r="E206" s="38"/>
      <c r="F206" s="32"/>
      <c r="G206" s="19"/>
      <c r="H206" s="22"/>
      <c r="I206" s="69"/>
    </row>
    <row r="207" spans="1:9">
      <c r="A207" s="19"/>
      <c r="B207" s="19"/>
      <c r="C207" s="19"/>
      <c r="D207" s="19"/>
      <c r="E207" s="38"/>
      <c r="F207" s="32"/>
      <c r="G207" s="19"/>
      <c r="H207" s="22"/>
      <c r="I207" s="69"/>
    </row>
    <row r="208" spans="1:9">
      <c r="A208" s="19"/>
      <c r="B208" s="19"/>
      <c r="C208" s="19"/>
      <c r="D208" s="19"/>
      <c r="E208" s="38"/>
      <c r="F208" s="32"/>
      <c r="G208" s="19"/>
      <c r="H208" s="22"/>
      <c r="I208" s="69"/>
    </row>
    <row r="209" spans="1:9">
      <c r="A209" s="19"/>
      <c r="B209" s="19"/>
      <c r="C209" s="19"/>
      <c r="D209" s="19"/>
      <c r="E209" s="38"/>
      <c r="F209" s="32"/>
      <c r="G209" s="19"/>
      <c r="H209" s="22"/>
      <c r="I209" s="69"/>
    </row>
  </sheetData>
  <mergeCells count="52">
    <mergeCell ref="B144:E144"/>
    <mergeCell ref="B123:E123"/>
    <mergeCell ref="B142:E142"/>
    <mergeCell ref="B143:E143"/>
    <mergeCell ref="B112:E112"/>
    <mergeCell ref="B140:E140"/>
    <mergeCell ref="B108:E108"/>
    <mergeCell ref="B110:E110"/>
    <mergeCell ref="B106:E106"/>
    <mergeCell ref="B85:E85"/>
    <mergeCell ref="B30:E30"/>
    <mergeCell ref="B98:E98"/>
    <mergeCell ref="B83:E83"/>
    <mergeCell ref="B96:E96"/>
    <mergeCell ref="B92:E92"/>
    <mergeCell ref="B94:E94"/>
    <mergeCell ref="B81:E81"/>
    <mergeCell ref="B63:E63"/>
    <mergeCell ref="B61:E61"/>
    <mergeCell ref="B59:E59"/>
    <mergeCell ref="B19:E19"/>
    <mergeCell ref="B79:E79"/>
    <mergeCell ref="A179:I179"/>
    <mergeCell ref="B119:E119"/>
    <mergeCell ref="B121:E121"/>
    <mergeCell ref="B132:E132"/>
    <mergeCell ref="B134:E134"/>
    <mergeCell ref="B125:E125"/>
    <mergeCell ref="H149:H150"/>
    <mergeCell ref="I149:I150"/>
    <mergeCell ref="A149:A150"/>
    <mergeCell ref="B150:E150"/>
    <mergeCell ref="F149:F150"/>
    <mergeCell ref="G149:G150"/>
    <mergeCell ref="B149:E149"/>
    <mergeCell ref="B138:E138"/>
    <mergeCell ref="B146:E146"/>
    <mergeCell ref="B136:E136"/>
    <mergeCell ref="A1:I1"/>
    <mergeCell ref="B50:E50"/>
    <mergeCell ref="B52:E52"/>
    <mergeCell ref="B28:E28"/>
    <mergeCell ref="B41:E41"/>
    <mergeCell ref="B9:E9"/>
    <mergeCell ref="B21:E21"/>
    <mergeCell ref="B11:E11"/>
    <mergeCell ref="B5:E5"/>
    <mergeCell ref="B7:E7"/>
    <mergeCell ref="B43:E43"/>
    <mergeCell ref="B13:E13"/>
    <mergeCell ref="B15:E15"/>
    <mergeCell ref="B17:E17"/>
  </mergeCells>
  <pageMargins left="0.7" right="0.7" top="0.75" bottom="0.75" header="0.3" footer="0.3"/>
  <pageSetup paperSize="9" orientation="portrait" r:id="rId1"/>
  <headerFooter>
    <oddHeader xml:space="preserve">&amp;CPRILOG II: 
TROŠKOVNIK - ADAPTACIJA I 
PRENAMJENA PROSTORA UPRAVE DOMA U SOBE KORISNIKA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Naslovna</vt:lpstr>
      <vt:lpstr>Građ.-obrt. radovi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2022-10-14T13:08:06Z</dcterms:modified>
</cp:coreProperties>
</file>