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IHODI 2022" sheetId="1" r:id="rId1"/>
    <sheet name="RASHODI 2022" sheetId="2" r:id="rId2"/>
  </sheets>
  <definedNames>
    <definedName name="_xlnm.Print_Titles" localSheetId="0">'PRIHODI 2022'!$12:$12</definedName>
    <definedName name="_xlnm.Print_Titles" localSheetId="1">'RASHODI 2022'!$9:$9</definedName>
  </definedNames>
  <calcPr fullCalcOnLoad="1"/>
</workbook>
</file>

<file path=xl/sharedStrings.xml><?xml version="1.0" encoding="utf-8"?>
<sst xmlns="http://schemas.openxmlformats.org/spreadsheetml/2006/main" count="211" uniqueCount="118">
  <si>
    <t>SVEUKUPNO</t>
  </si>
  <si>
    <t>Izvršenje za proračunsku godinu</t>
  </si>
  <si>
    <t>Izvor 
financ.</t>
  </si>
  <si>
    <t>Korisnik</t>
  </si>
  <si>
    <t>Prihodi poslovanja</t>
  </si>
  <si>
    <t>Prihodi od prodaje proizvoda i robe te pruženih usluga i prihodi od donacija</t>
  </si>
  <si>
    <t>Prihodi od imovine</t>
  </si>
  <si>
    <t>Prihodi od upravnih i administrativnih pristojbi, pristojbi po posebnim propisima i naknada</t>
  </si>
  <si>
    <t>Prihodi po posebnim propisima</t>
  </si>
  <si>
    <t>Prihodi iz nadležnog proračuna i od HZZO-a temeljem ugovornih obveza</t>
  </si>
  <si>
    <t>Prihodi iz nadležnog proračuna za financiranje redovne djelatnosti proračunskih korisnika</t>
  </si>
  <si>
    <t>Donacije od pravnih i fizičkih osoba izvan općeg proračuna</t>
  </si>
  <si>
    <t>Rashodi za nabavu nefinancijske imovine</t>
  </si>
  <si>
    <t>Rashodi za nabavu proizvedene dugotrajne imovine</t>
  </si>
  <si>
    <t>Postrojenja i oprema</t>
  </si>
  <si>
    <t>Rashodi poslovanja</t>
  </si>
  <si>
    <t>Rashodi za zaposlene</t>
  </si>
  <si>
    <t>Plaće (Bruto)</t>
  </si>
  <si>
    <t>Ostali rashodi za zaposlene</t>
  </si>
  <si>
    <t>Doprinosi za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</si>
  <si>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</si>
  <si>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</si>
  <si>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</si>
  <si>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</si>
  <si>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</si>
  <si>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</si>
  <si>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</si>
  <si>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Ostale naknade građanima i kućanstvima iz proračuna</t>
  </si>
  <si>
    <t>Prihodi iz nadležnog proračuna za financiranje rashoda poslovanja</t>
  </si>
  <si>
    <t>Prihodi iz nadležnog proračuna za financiranje rashoda za nabavu nefinancijske imovine</t>
  </si>
  <si>
    <t>Ostali nespomenuti prihodi</t>
  </si>
  <si>
    <t>Uredska oprema i namještaj</t>
  </si>
  <si>
    <t>Oprema za održavanje i zaštitu</t>
  </si>
  <si>
    <t>Plaće za redovan rad</t>
  </si>
  <si>
    <t>Plaće za posebne uvjete rada</t>
  </si>
  <si>
    <t>Službena putovanja</t>
  </si>
  <si>
    <t>Naknade za prijevoz, za rad na terenu i odvojeni život</t>
  </si>
  <si>
    <t xml:space="preserve">Stručno usavršavanje zaposlenika 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</si>
  <si>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</si>
  <si>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</si>
  <si>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</si>
  <si>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</si>
  <si>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</si>
  <si>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</si>
  <si>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</si>
  <si>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</si>
  <si>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</si>
  <si>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</si>
  <si>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</si>
  <si>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</si>
  <si>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</si>
  <si>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</si>
  <si>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</si>
  <si>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</si>
  <si>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</si>
  <si>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Pristojbe i naknade</t>
  </si>
  <si>
    <t>Bankarske usluge i usluge platnog prometa</t>
  </si>
  <si>
    <t>Komunikacijska oprema</t>
  </si>
  <si>
    <t>Naknade građanima i kućanstvima u novcu</t>
  </si>
  <si>
    <t>Prihodi iz nadležnog proračuna za nabavu nefinancijske imovine</t>
  </si>
  <si>
    <t>Plaće za prekovremeni rad</t>
  </si>
  <si>
    <t>Naknade građanima i kućanstvima i druge naknade</t>
  </si>
  <si>
    <t>Doprinos za obvezno zdravstveno osiguranje</t>
  </si>
  <si>
    <t>Doprinosi na plaće</t>
  </si>
  <si>
    <t>Doprinosi za obavezno zdravstveno osiguranje</t>
  </si>
  <si>
    <t>Naknade za rad predstavničkih tijela</t>
  </si>
  <si>
    <t>Uređaji,strojevi i oprema za ostale namjene</t>
  </si>
  <si>
    <t>Rashodi za dodatna ulaganja na nefinancijskoj imovini</t>
  </si>
  <si>
    <t>Dodatna ulaganja na građevinskim objektima</t>
  </si>
  <si>
    <t>Financijski plan za proračunsku godinu</t>
  </si>
  <si>
    <t xml:space="preserve"> Izvor financiranja te račun ekonomske klasifikacije</t>
  </si>
  <si>
    <t>49 PRIHODI ZA POSEBNE NAMJENE</t>
  </si>
  <si>
    <t>32   VLASTITI PRIHODI</t>
  </si>
  <si>
    <t>32  VLASTITI PRIHODI</t>
  </si>
  <si>
    <t>49  PRIHODI ZA POSEBNE NAMJENE</t>
  </si>
  <si>
    <t>Indeks izvršenja za proračunsku godinu u odnosu na  plan za proračunsku godinu</t>
  </si>
  <si>
    <t>Medicinska oprema</t>
  </si>
  <si>
    <t>Prihodi od prodaje nefinancijske imovine</t>
  </si>
  <si>
    <t>Prihodi od prodaje proizvedene materijalne imovine</t>
  </si>
  <si>
    <t>Prihodi od prodaje prijevoznih sredstava</t>
  </si>
  <si>
    <t>Plaće</t>
  </si>
  <si>
    <t>Višak prihoda</t>
  </si>
  <si>
    <t>Dom za starije i nemoćne osobe Beli Manastir</t>
  </si>
  <si>
    <t xml:space="preserve">12 OPĆI PRIHODI I PRIMICI - DECENTRALIZACIJA </t>
  </si>
  <si>
    <t>Ravnatelj:</t>
  </si>
  <si>
    <t>Tomislav Peran, dipl. theol.</t>
  </si>
  <si>
    <t>Predsjednik Upravnog vijeća:</t>
  </si>
  <si>
    <t>Damir Paulić, dipl. oec.</t>
  </si>
  <si>
    <t>IZVJEŠTAJ O IZVRŠENJU FINANCIJSKOG PLANA - PRIHODI</t>
  </si>
  <si>
    <t>Izvor financiranja te račun ekonomske klasifikacije</t>
  </si>
  <si>
    <t>IZVJEŠTAJ O IZVRŠENJU FINANCIJSKOG PLANA - RASHODI</t>
  </si>
  <si>
    <t>DOM ZA STARIJE I NEMOĆNE OSOBE BELI MANASTIR</t>
  </si>
  <si>
    <t>Višak prihoda poslovanja</t>
  </si>
  <si>
    <t>Višak prihoda od nefinancijske imovine</t>
  </si>
  <si>
    <t>62  DONACIJE</t>
  </si>
  <si>
    <t>Prihodi od nefinancijske imovine</t>
  </si>
  <si>
    <t>Prihodi od zakupa i iznajmljivanja imovine</t>
  </si>
  <si>
    <t>12  OPĆI PRIHODI I PRIMICI - DECENTRALIZACIJA</t>
  </si>
  <si>
    <t>11  OPĆI PRIHODI I PRIMICI - SREDSTVA ŽUPANIJSKOG PRORAČUNA</t>
  </si>
  <si>
    <t>Sportska i glazbena oprema</t>
  </si>
  <si>
    <t>Naknade za rad predstavničkih i izvršnih tijela, povjerenstava i sl.</t>
  </si>
  <si>
    <t>Ostale naknade troškova zaposlenima</t>
  </si>
  <si>
    <t>Članarine i norme</t>
  </si>
  <si>
    <t>Dodatna ulaganja na postrojenjima i opremi</t>
  </si>
  <si>
    <t>Financijski plan za proračunsku godinu (kn)</t>
  </si>
  <si>
    <t>Izvršenje za proračunsku godinu (kn)</t>
  </si>
  <si>
    <t>Postotak izvršenja za proračunsku godinu u odnosu na plan za proračunsku godinu</t>
  </si>
  <si>
    <t>za razdoblje 01.01.2022. do 31.12.2022.</t>
  </si>
  <si>
    <t>13  OPĆI PRIHODI I PRIMICI - ŽUPANIJSKI VIŠAK</t>
  </si>
  <si>
    <t>54  POMOĆI - sufinancijranje troškova plina</t>
  </si>
  <si>
    <t>72 PRIHODI OD PRODAJE NEFINANCIJSKE IMOVINE, NADOKNADE ŠTETA</t>
  </si>
  <si>
    <t>Tekuće donacije</t>
  </si>
  <si>
    <t>Uređaji, strojevi i oprema za ostale namjene</t>
  </si>
  <si>
    <t>Doprinosi za obvezno osiguranje u slučaju nezaposlenosti</t>
  </si>
  <si>
    <t>Zatezne kamate</t>
  </si>
  <si>
    <t>Pomoći iz inozemstva i od subjekata unutar općeg proračuna</t>
  </si>
  <si>
    <t xml:space="preserve">Pomoći proračunskim korisnicima iz proračuna koji im nije nadležan </t>
  </si>
  <si>
    <t>Tekuće pomoći proračunskim korisnicima iz proračuna koji im nije nadležan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</si>
</sst>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_-* #,##0.00&quot; kn&quot;_-;\-* #,##0.00&quot; kn&quot;_-;_-* \-??&quot; kn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4" fontId="44" fillId="0" borderId="10" xfId="0" applyNumberFormat="1" applyFont="1" applyBorder="1" applyAlignment="1">
      <alignment horizontal="right" vertical="center" wrapText="1"/>
    </xf>
    <xf numFmtId="10" fontId="44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10" fontId="45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0" fontId="44" fillId="11" borderId="10" xfId="0" applyNumberFormat="1" applyFont="1" applyFill="1" applyBorder="1" applyAlignment="1">
      <alignment horizontal="right" vertical="center"/>
    </xf>
    <xf numFmtId="0" fontId="44" fillId="13" borderId="10" xfId="0" applyFont="1" applyFill="1" applyBorder="1" applyAlignment="1">
      <alignment horizontal="left" vertical="center" wrapText="1"/>
    </xf>
    <xf numFmtId="0" fontId="44" fillId="11" borderId="10" xfId="0" applyFont="1" applyFill="1" applyBorder="1" applyAlignment="1">
      <alignment horizontal="left" vertical="center" wrapText="1"/>
    </xf>
    <xf numFmtId="4" fontId="44" fillId="11" borderId="10" xfId="0" applyNumberFormat="1" applyFont="1" applyFill="1" applyBorder="1" applyAlignment="1">
      <alignment horizontal="right" vertical="center"/>
    </xf>
    <xf numFmtId="4" fontId="46" fillId="13" borderId="10" xfId="0" applyNumberFormat="1" applyFont="1" applyFill="1" applyBorder="1" applyAlignment="1">
      <alignment horizontal="right" vertical="center" wrapText="1"/>
    </xf>
    <xf numFmtId="10" fontId="46" fillId="13" borderId="1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11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4" fontId="44" fillId="0" borderId="10" xfId="0" applyNumberFormat="1" applyFont="1" applyBorder="1" applyAlignment="1">
      <alignment/>
    </xf>
    <xf numFmtId="0" fontId="44" fillId="11" borderId="10" xfId="0" applyFont="1" applyFill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right"/>
    </xf>
    <xf numFmtId="10" fontId="45" fillId="0" borderId="10" xfId="0" applyNumberFormat="1" applyFont="1" applyBorder="1" applyAlignment="1">
      <alignment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4" fontId="45" fillId="0" borderId="0" xfId="0" applyNumberFormat="1" applyFont="1" applyBorder="1" applyAlignment="1">
      <alignment horizontal="right" vertical="center"/>
    </xf>
    <xf numFmtId="10" fontId="45" fillId="0" borderId="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left"/>
    </xf>
    <xf numFmtId="4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left"/>
    </xf>
    <xf numFmtId="4" fontId="44" fillId="0" borderId="10" xfId="0" applyNumberFormat="1" applyFont="1" applyBorder="1" applyAlignment="1">
      <alignment horizontal="right"/>
    </xf>
    <xf numFmtId="10" fontId="44" fillId="0" borderId="10" xfId="0" applyNumberFormat="1" applyFont="1" applyBorder="1" applyAlignment="1">
      <alignment/>
    </xf>
    <xf numFmtId="4" fontId="45" fillId="13" borderId="10" xfId="0" applyNumberFormat="1" applyFont="1" applyFill="1" applyBorder="1" applyAlignment="1">
      <alignment horizontal="right" vertical="center"/>
    </xf>
    <xf numFmtId="10" fontId="45" fillId="13" borderId="10" xfId="0" applyNumberFormat="1" applyFont="1" applyFill="1" applyBorder="1" applyAlignment="1">
      <alignment horizontal="right" vertical="center"/>
    </xf>
    <xf numFmtId="0" fontId="45" fillId="13" borderId="10" xfId="0" applyFont="1" applyFill="1" applyBorder="1" applyAlignment="1">
      <alignment horizontal="left" vertical="center"/>
    </xf>
    <xf numFmtId="4" fontId="45" fillId="13" borderId="10" xfId="0" applyNumberFormat="1" applyFont="1" applyFill="1" applyBorder="1" applyAlignment="1">
      <alignment horizontal="right" vertical="center" wrapText="1"/>
    </xf>
    <xf numFmtId="0" fontId="45" fillId="13" borderId="10" xfId="0" applyFont="1" applyFill="1" applyBorder="1" applyAlignment="1">
      <alignment horizontal="left"/>
    </xf>
    <xf numFmtId="4" fontId="44" fillId="13" borderId="10" xfId="0" applyNumberFormat="1" applyFont="1" applyFill="1" applyBorder="1" applyAlignment="1">
      <alignment/>
    </xf>
    <xf numFmtId="4" fontId="45" fillId="13" borderId="10" xfId="0" applyNumberFormat="1" applyFont="1" applyFill="1" applyBorder="1" applyAlignment="1">
      <alignment horizontal="right"/>
    </xf>
    <xf numFmtId="10" fontId="45" fillId="13" borderId="10" xfId="0" applyNumberFormat="1" applyFont="1" applyFill="1" applyBorder="1" applyAlignment="1">
      <alignment/>
    </xf>
    <xf numFmtId="0" fontId="45" fillId="13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4" fillId="11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0" fontId="44" fillId="13" borderId="1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45" fillId="0" borderId="10" xfId="0" applyFont="1" applyBorder="1" applyAlignment="1">
      <alignment/>
    </xf>
    <xf numFmtId="0" fontId="45" fillId="13" borderId="11" xfId="0" applyFont="1" applyFill="1" applyBorder="1" applyAlignment="1">
      <alignment wrapText="1"/>
    </xf>
    <xf numFmtId="0" fontId="44" fillId="11" borderId="10" xfId="0" applyFont="1" applyFill="1" applyBorder="1" applyAlignment="1">
      <alignment vertical="center" wrapText="1"/>
    </xf>
    <xf numFmtId="0" fontId="44" fillId="0" borderId="11" xfId="0" applyFont="1" applyBorder="1" applyAlignment="1">
      <alignment wrapText="1"/>
    </xf>
    <xf numFmtId="0" fontId="45" fillId="1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 wrapText="1"/>
    </xf>
    <xf numFmtId="0" fontId="45" fillId="1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45" fillId="0" borderId="11" xfId="0" applyFont="1" applyBorder="1" applyAlignment="1">
      <alignment/>
    </xf>
    <xf numFmtId="0" fontId="45" fillId="13" borderId="11" xfId="0" applyFont="1" applyFill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0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13" borderId="11" xfId="0" applyFont="1" applyFill="1" applyBorder="1" applyAlignment="1">
      <alignment wrapText="1"/>
    </xf>
    <xf numFmtId="4" fontId="44" fillId="0" borderId="10" xfId="0" applyNumberFormat="1" applyFont="1" applyFill="1" applyBorder="1" applyAlignment="1">
      <alignment horizontal="right" wrapText="1"/>
    </xf>
    <xf numFmtId="10" fontId="44" fillId="0" borderId="10" xfId="0" applyNumberFormat="1" applyFont="1" applyBorder="1" applyAlignment="1">
      <alignment horizontal="right"/>
    </xf>
    <xf numFmtId="4" fontId="44" fillId="13" borderId="10" xfId="0" applyNumberFormat="1" applyFont="1" applyFill="1" applyBorder="1" applyAlignment="1">
      <alignment horizontal="right" wrapText="1"/>
    </xf>
    <xf numFmtId="10" fontId="44" fillId="13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 horizontal="right" wrapText="1"/>
    </xf>
    <xf numFmtId="10" fontId="45" fillId="0" borderId="10" xfId="0" applyNumberFormat="1" applyFont="1" applyBorder="1" applyAlignment="1">
      <alignment horizontal="right"/>
    </xf>
    <xf numFmtId="0" fontId="44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/>
    </xf>
    <xf numFmtId="0" fontId="44" fillId="13" borderId="10" xfId="0" applyFont="1" applyFill="1" applyBorder="1" applyAlignment="1">
      <alignment horizontal="left" wrapText="1"/>
    </xf>
    <xf numFmtId="0" fontId="44" fillId="11" borderId="10" xfId="0" applyFont="1" applyFill="1" applyBorder="1" applyAlignment="1">
      <alignment horizontal="left" wrapText="1"/>
    </xf>
    <xf numFmtId="0" fontId="44" fillId="11" borderId="10" xfId="0" applyFont="1" applyFill="1" applyBorder="1" applyAlignment="1">
      <alignment wrapText="1"/>
    </xf>
    <xf numFmtId="4" fontId="44" fillId="11" borderId="10" xfId="0" applyNumberFormat="1" applyFont="1" applyFill="1" applyBorder="1" applyAlignment="1">
      <alignment horizontal="right"/>
    </xf>
    <xf numFmtId="10" fontId="44" fillId="11" borderId="10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left" wrapText="1"/>
    </xf>
    <xf numFmtId="4" fontId="44" fillId="0" borderId="10" xfId="0" applyNumberFormat="1" applyFont="1" applyFill="1" applyBorder="1" applyAlignment="1">
      <alignment horizontal="right"/>
    </xf>
    <xf numFmtId="10" fontId="44" fillId="0" borderId="10" xfId="0" applyNumberFormat="1" applyFont="1" applyFill="1" applyBorder="1" applyAlignment="1">
      <alignment horizontal="right"/>
    </xf>
    <xf numFmtId="0" fontId="45" fillId="13" borderId="10" xfId="0" applyFont="1" applyFill="1" applyBorder="1" applyAlignment="1">
      <alignment horizontal="left" wrapText="1"/>
    </xf>
    <xf numFmtId="10" fontId="45" fillId="13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wrapText="1"/>
    </xf>
    <xf numFmtId="4" fontId="45" fillId="0" borderId="10" xfId="0" applyNumberFormat="1" applyFont="1" applyFill="1" applyBorder="1" applyAlignment="1">
      <alignment horizontal="right"/>
    </xf>
    <xf numFmtId="10" fontId="45" fillId="0" borderId="10" xfId="0" applyNumberFormat="1" applyFont="1" applyFill="1" applyBorder="1" applyAlignment="1">
      <alignment horizontal="right"/>
    </xf>
    <xf numFmtId="4" fontId="44" fillId="0" borderId="10" xfId="0" applyNumberFormat="1" applyFont="1" applyBorder="1" applyAlignment="1">
      <alignment horizontal="right" wrapText="1"/>
    </xf>
    <xf numFmtId="0" fontId="45" fillId="13" borderId="10" xfId="0" applyFont="1" applyFill="1" applyBorder="1" applyAlignment="1">
      <alignment wrapText="1"/>
    </xf>
    <xf numFmtId="4" fontId="45" fillId="13" borderId="10" xfId="0" applyNumberFormat="1" applyFont="1" applyFill="1" applyBorder="1" applyAlignment="1">
      <alignment horizontal="right" wrapText="1"/>
    </xf>
    <xf numFmtId="0" fontId="44" fillId="0" borderId="10" xfId="0" applyFont="1" applyBorder="1" applyAlignment="1">
      <alignment wrapText="1"/>
    </xf>
    <xf numFmtId="0" fontId="44" fillId="11" borderId="11" xfId="0" applyFont="1" applyFill="1" applyBorder="1" applyAlignment="1">
      <alignment wrapText="1"/>
    </xf>
    <xf numFmtId="0" fontId="45" fillId="0" borderId="10" xfId="0" applyNumberFormat="1" applyFont="1" applyBorder="1" applyAlignment="1">
      <alignment horizontal="left"/>
    </xf>
    <xf numFmtId="4" fontId="45" fillId="13" borderId="10" xfId="0" applyNumberFormat="1" applyFont="1" applyFill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" fontId="48" fillId="0" borderId="13" xfId="0" applyNumberFormat="1" applyFont="1" applyBorder="1" applyAlignment="1">
      <alignment horizontal="right" vertical="center"/>
    </xf>
    <xf numFmtId="10" fontId="48" fillId="0" borderId="14" xfId="5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9" fontId="45" fillId="0" borderId="10" xfId="5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4" fontId="48" fillId="0" borderId="13" xfId="0" applyNumberFormat="1" applyFont="1" applyBorder="1" applyAlignment="1">
      <alignment horizontal="center"/>
    </xf>
    <xf numFmtId="10" fontId="48" fillId="0" borderId="14" xfId="5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9" fontId="44" fillId="0" borderId="10" xfId="5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25">
      <selection activeCell="B50" sqref="B50"/>
    </sheetView>
  </sheetViews>
  <sheetFormatPr defaultColWidth="8.8515625" defaultRowHeight="15"/>
  <cols>
    <col min="1" max="1" width="9.28125" style="3" customWidth="1"/>
    <col min="2" max="2" width="45.7109375" style="1" customWidth="1"/>
    <col min="3" max="3" width="19.7109375" style="1" customWidth="1"/>
    <col min="4" max="4" width="17.421875" style="1" customWidth="1"/>
    <col min="5" max="5" width="14.00390625" style="1" customWidth="1"/>
    <col min="6" max="16384" width="8.8515625" style="1" customWidth="1"/>
  </cols>
  <sheetData>
    <row r="1" spans="1:5" ht="15.75">
      <c r="A1" s="123" t="s">
        <v>82</v>
      </c>
      <c r="B1" s="123"/>
      <c r="C1" s="123"/>
      <c r="D1" s="123"/>
      <c r="E1" s="123"/>
    </row>
    <row r="2" spans="1:5" ht="3" customHeight="1">
      <c r="A2" s="13"/>
      <c r="B2" s="12"/>
      <c r="C2" s="12"/>
      <c r="D2" s="12"/>
      <c r="E2" s="12"/>
    </row>
    <row r="3" spans="1:5" ht="3" customHeight="1">
      <c r="A3" s="22"/>
      <c r="B3" s="12"/>
      <c r="C3" s="12"/>
      <c r="D3" s="12"/>
      <c r="E3" s="12"/>
    </row>
    <row r="4" spans="1:5" ht="3" customHeight="1">
      <c r="A4" s="22"/>
      <c r="B4" s="12"/>
      <c r="C4" s="12"/>
      <c r="D4" s="12"/>
      <c r="E4" s="12"/>
    </row>
    <row r="5" spans="1:5" ht="3" customHeight="1">
      <c r="A5" s="22"/>
      <c r="B5" s="12"/>
      <c r="C5" s="12"/>
      <c r="D5" s="12"/>
      <c r="E5" s="12"/>
    </row>
    <row r="6" spans="1:5" ht="18" customHeight="1">
      <c r="A6" s="124" t="s">
        <v>88</v>
      </c>
      <c r="B6" s="124"/>
      <c r="C6" s="124"/>
      <c r="D6" s="124"/>
      <c r="E6" s="124"/>
    </row>
    <row r="7" spans="1:5" ht="18" customHeight="1">
      <c r="A7" s="124" t="s">
        <v>107</v>
      </c>
      <c r="B7" s="124"/>
      <c r="C7" s="124"/>
      <c r="D7" s="124"/>
      <c r="E7" s="124"/>
    </row>
    <row r="8" spans="2:4" ht="10.5" customHeight="1">
      <c r="B8" s="2"/>
      <c r="C8" s="2"/>
      <c r="D8" s="2"/>
    </row>
    <row r="9" spans="2:4" ht="10.5" customHeight="1">
      <c r="B9" s="2"/>
      <c r="C9" s="2"/>
      <c r="D9" s="2"/>
    </row>
    <row r="10" spans="2:4" ht="10.5" customHeight="1" thickBot="1">
      <c r="B10" s="2"/>
      <c r="C10" s="2"/>
      <c r="D10" s="2"/>
    </row>
    <row r="11" spans="1:5" ht="15.75">
      <c r="A11" s="125" t="s">
        <v>0</v>
      </c>
      <c r="B11" s="126"/>
      <c r="C11" s="109">
        <f>SUM(C13)</f>
        <v>12238622</v>
      </c>
      <c r="D11" s="109">
        <f>SUM(D13)</f>
        <v>11444554.419999998</v>
      </c>
      <c r="E11" s="110">
        <f aca="true" t="shared" si="0" ref="E11:E40">IF(C11=0,0,SUM(D11/C11))</f>
        <v>0.9351178931745746</v>
      </c>
    </row>
    <row r="12" spans="1:5" ht="63.75" customHeight="1">
      <c r="A12" s="127" t="s">
        <v>89</v>
      </c>
      <c r="B12" s="127"/>
      <c r="C12" s="111" t="s">
        <v>69</v>
      </c>
      <c r="D12" s="111" t="s">
        <v>1</v>
      </c>
      <c r="E12" s="112" t="s">
        <v>75</v>
      </c>
    </row>
    <row r="13" spans="1:5" ht="15">
      <c r="A13" s="15" t="s">
        <v>3</v>
      </c>
      <c r="B13" s="52" t="s">
        <v>91</v>
      </c>
      <c r="C13" s="18">
        <f>C14+C26+C20+C31+C36+C46+C51+C56</f>
        <v>12238622</v>
      </c>
      <c r="D13" s="18">
        <f>D14+D26+D20+D31+D36+D46+D51+D56</f>
        <v>11444554.419999998</v>
      </c>
      <c r="E13" s="19">
        <f t="shared" si="0"/>
        <v>0.9351178931745746</v>
      </c>
    </row>
    <row r="14" spans="1:10" ht="22.5">
      <c r="A14" s="16" t="s">
        <v>2</v>
      </c>
      <c r="B14" s="59" t="s">
        <v>98</v>
      </c>
      <c r="C14" s="17">
        <f aca="true" t="shared" si="1" ref="C14:D16">SUM(C15)</f>
        <v>600000</v>
      </c>
      <c r="D14" s="17">
        <f t="shared" si="1"/>
        <v>600000</v>
      </c>
      <c r="E14" s="14">
        <f t="shared" si="0"/>
        <v>1</v>
      </c>
      <c r="J14" s="21"/>
    </row>
    <row r="15" spans="1:5" ht="15">
      <c r="A15" s="10">
        <v>6</v>
      </c>
      <c r="B15" s="66" t="s">
        <v>4</v>
      </c>
      <c r="C15" s="6">
        <f t="shared" si="1"/>
        <v>600000</v>
      </c>
      <c r="D15" s="6">
        <f t="shared" si="1"/>
        <v>600000</v>
      </c>
      <c r="E15" s="5">
        <f t="shared" si="0"/>
        <v>1</v>
      </c>
    </row>
    <row r="16" spans="1:5" ht="25.5" customHeight="1">
      <c r="A16" s="10">
        <v>67</v>
      </c>
      <c r="B16" s="65" t="s">
        <v>9</v>
      </c>
      <c r="C16" s="6">
        <f t="shared" si="1"/>
        <v>600000</v>
      </c>
      <c r="D16" s="6">
        <f t="shared" si="1"/>
        <v>600000</v>
      </c>
      <c r="E16" s="5">
        <f t="shared" si="0"/>
        <v>1</v>
      </c>
    </row>
    <row r="17" spans="1:5" ht="23.25" customHeight="1">
      <c r="A17" s="41">
        <v>671</v>
      </c>
      <c r="B17" s="64" t="s">
        <v>10</v>
      </c>
      <c r="C17" s="39">
        <f>SUM(C18:C19)</f>
        <v>600000</v>
      </c>
      <c r="D17" s="39">
        <f>SUM(D18:D19)</f>
        <v>600000</v>
      </c>
      <c r="E17" s="40">
        <f t="shared" si="0"/>
        <v>1</v>
      </c>
    </row>
    <row r="18" spans="1:5" ht="15" customHeight="1">
      <c r="A18" s="11">
        <v>6711</v>
      </c>
      <c r="B18" s="51" t="s">
        <v>59</v>
      </c>
      <c r="C18" s="7">
        <v>200000</v>
      </c>
      <c r="D18" s="7">
        <v>200000</v>
      </c>
      <c r="E18" s="8">
        <f t="shared" si="0"/>
        <v>1</v>
      </c>
    </row>
    <row r="19" spans="1:5" ht="22.5">
      <c r="A19" s="11">
        <v>6712</v>
      </c>
      <c r="B19" s="51" t="s">
        <v>29</v>
      </c>
      <c r="C19" s="7">
        <v>400000</v>
      </c>
      <c r="D19" s="7">
        <v>400000</v>
      </c>
      <c r="E19" s="8">
        <f t="shared" si="0"/>
        <v>1</v>
      </c>
    </row>
    <row r="20" spans="1:5" ht="22.5">
      <c r="A20" s="23" t="s">
        <v>2</v>
      </c>
      <c r="B20" s="59" t="s">
        <v>97</v>
      </c>
      <c r="C20" s="17">
        <f aca="true" t="shared" si="2" ref="C20:D22">SUM(C21)</f>
        <v>5058957</v>
      </c>
      <c r="D20" s="17">
        <f t="shared" si="2"/>
        <v>5058954.1</v>
      </c>
      <c r="E20" s="14">
        <f aca="true" t="shared" si="3" ref="E20:E25">IF(C20=0,0,SUM(D20/C20))</f>
        <v>0.9999994267593102</v>
      </c>
    </row>
    <row r="21" spans="1:5" ht="15">
      <c r="A21" s="10">
        <v>6</v>
      </c>
      <c r="B21" s="66" t="s">
        <v>4</v>
      </c>
      <c r="C21" s="6">
        <f t="shared" si="2"/>
        <v>5058957</v>
      </c>
      <c r="D21" s="6">
        <f t="shared" si="2"/>
        <v>5058954.1</v>
      </c>
      <c r="E21" s="5">
        <f t="shared" si="3"/>
        <v>0.9999994267593102</v>
      </c>
    </row>
    <row r="22" spans="1:5" ht="21" customHeight="1">
      <c r="A22" s="10">
        <v>67</v>
      </c>
      <c r="B22" s="65" t="s">
        <v>9</v>
      </c>
      <c r="C22" s="6">
        <f t="shared" si="2"/>
        <v>5058957</v>
      </c>
      <c r="D22" s="6">
        <f t="shared" si="2"/>
        <v>5058954.1</v>
      </c>
      <c r="E22" s="5">
        <f t="shared" si="3"/>
        <v>0.9999994267593102</v>
      </c>
    </row>
    <row r="23" spans="1:5" ht="22.5" customHeight="1">
      <c r="A23" s="41">
        <v>671</v>
      </c>
      <c r="B23" s="64" t="s">
        <v>10</v>
      </c>
      <c r="C23" s="39">
        <f>SUM(C24:C25)</f>
        <v>5058957</v>
      </c>
      <c r="D23" s="39">
        <f>SUM(D24:D25)</f>
        <v>5058954.1</v>
      </c>
      <c r="E23" s="40">
        <f t="shared" si="3"/>
        <v>0.9999994267593102</v>
      </c>
    </row>
    <row r="24" spans="1:5" ht="22.5">
      <c r="A24" s="11">
        <v>6711</v>
      </c>
      <c r="B24" s="51" t="s">
        <v>28</v>
      </c>
      <c r="C24" s="7">
        <v>4830032</v>
      </c>
      <c r="D24" s="7">
        <v>4830032</v>
      </c>
      <c r="E24" s="8">
        <f t="shared" si="3"/>
        <v>1</v>
      </c>
    </row>
    <row r="25" spans="1:5" ht="21" customHeight="1">
      <c r="A25" s="11">
        <v>6712</v>
      </c>
      <c r="B25" s="51" t="s">
        <v>29</v>
      </c>
      <c r="C25" s="7">
        <v>228925</v>
      </c>
      <c r="D25" s="7">
        <v>228922.1</v>
      </c>
      <c r="E25" s="8">
        <f t="shared" si="3"/>
        <v>0.9999873320956646</v>
      </c>
    </row>
    <row r="26" spans="1:5" ht="21" customHeight="1">
      <c r="A26" s="49" t="s">
        <v>2</v>
      </c>
      <c r="B26" s="59" t="s">
        <v>108</v>
      </c>
      <c r="C26" s="17">
        <f aca="true" t="shared" si="4" ref="C26:D28">SUM(C27)</f>
        <v>747</v>
      </c>
      <c r="D26" s="17">
        <f t="shared" si="4"/>
        <v>746.31</v>
      </c>
      <c r="E26" s="14">
        <f>IF(C26=0,0,SUM(D26/C26))</f>
        <v>0.9990763052208834</v>
      </c>
    </row>
    <row r="27" spans="1:5" ht="21" customHeight="1">
      <c r="A27" s="10">
        <v>6</v>
      </c>
      <c r="B27" s="66" t="s">
        <v>4</v>
      </c>
      <c r="C27" s="6">
        <f t="shared" si="4"/>
        <v>747</v>
      </c>
      <c r="D27" s="6">
        <f t="shared" si="4"/>
        <v>746.31</v>
      </c>
      <c r="E27" s="5">
        <f>IF(C27=0,0,SUM(D27/C27))</f>
        <v>0.9990763052208834</v>
      </c>
    </row>
    <row r="28" spans="1:5" ht="21" customHeight="1">
      <c r="A28" s="10">
        <v>67</v>
      </c>
      <c r="B28" s="65" t="s">
        <v>9</v>
      </c>
      <c r="C28" s="6">
        <f t="shared" si="4"/>
        <v>747</v>
      </c>
      <c r="D28" s="6">
        <f t="shared" si="4"/>
        <v>746.31</v>
      </c>
      <c r="E28" s="5">
        <f>IF(C28=0,0,SUM(D28/C28))</f>
        <v>0.9990763052208834</v>
      </c>
    </row>
    <row r="29" spans="1:5" ht="21" customHeight="1">
      <c r="A29" s="41">
        <v>671</v>
      </c>
      <c r="B29" s="64" t="s">
        <v>10</v>
      </c>
      <c r="C29" s="39">
        <f>SUM(C30:C30)</f>
        <v>747</v>
      </c>
      <c r="D29" s="39">
        <f>SUM(D30:D30)</f>
        <v>746.31</v>
      </c>
      <c r="E29" s="40">
        <f>IF(C29=0,0,SUM(D29/C29))</f>
        <v>0.9990763052208834</v>
      </c>
    </row>
    <row r="30" spans="1:5" ht="21" customHeight="1">
      <c r="A30" s="11">
        <v>6711</v>
      </c>
      <c r="B30" s="51" t="s">
        <v>28</v>
      </c>
      <c r="C30" s="7">
        <v>747</v>
      </c>
      <c r="D30" s="7">
        <v>746.31</v>
      </c>
      <c r="E30" s="8">
        <f>IF(C30=0,0,SUM(D30/C30))</f>
        <v>0.9990763052208834</v>
      </c>
    </row>
    <row r="31" spans="1:5" ht="22.5">
      <c r="A31" s="16" t="s">
        <v>2</v>
      </c>
      <c r="B31" s="59" t="s">
        <v>73</v>
      </c>
      <c r="C31" s="17">
        <f aca="true" t="shared" si="5" ref="C31:D33">SUM(C32)</f>
        <v>5000</v>
      </c>
      <c r="D31" s="17">
        <f t="shared" si="5"/>
        <v>4080</v>
      </c>
      <c r="E31" s="14">
        <f t="shared" si="0"/>
        <v>0.816</v>
      </c>
    </row>
    <row r="32" spans="1:5" ht="11.25" customHeight="1">
      <c r="A32" s="10">
        <v>6</v>
      </c>
      <c r="B32" s="66" t="s">
        <v>4</v>
      </c>
      <c r="C32" s="6">
        <f t="shared" si="5"/>
        <v>5000</v>
      </c>
      <c r="D32" s="6">
        <f t="shared" si="5"/>
        <v>4080</v>
      </c>
      <c r="E32" s="5">
        <f t="shared" si="0"/>
        <v>0.816</v>
      </c>
    </row>
    <row r="33" spans="1:5" ht="20.25" customHeight="1">
      <c r="A33" s="10">
        <v>64</v>
      </c>
      <c r="B33" s="65" t="s">
        <v>6</v>
      </c>
      <c r="C33" s="6">
        <f t="shared" si="5"/>
        <v>5000</v>
      </c>
      <c r="D33" s="6">
        <f t="shared" si="5"/>
        <v>4080</v>
      </c>
      <c r="E33" s="5">
        <f t="shared" si="0"/>
        <v>0.816</v>
      </c>
    </row>
    <row r="34" spans="1:5" ht="12" customHeight="1">
      <c r="A34" s="41">
        <v>642</v>
      </c>
      <c r="B34" s="64" t="s">
        <v>95</v>
      </c>
      <c r="C34" s="39">
        <f>SUM(C35:C35)</f>
        <v>5000</v>
      </c>
      <c r="D34" s="39">
        <f>SUM(D35:D35)</f>
        <v>4080</v>
      </c>
      <c r="E34" s="40">
        <f t="shared" si="0"/>
        <v>0.816</v>
      </c>
    </row>
    <row r="35" spans="1:5" ht="12" customHeight="1">
      <c r="A35" s="11">
        <v>6422</v>
      </c>
      <c r="B35" s="51" t="s">
        <v>96</v>
      </c>
      <c r="C35" s="7">
        <v>5000</v>
      </c>
      <c r="D35" s="7">
        <v>4080</v>
      </c>
      <c r="E35" s="8">
        <f t="shared" si="0"/>
        <v>0.816</v>
      </c>
    </row>
    <row r="36" spans="1:5" ht="22.5">
      <c r="A36" s="16" t="s">
        <v>2</v>
      </c>
      <c r="B36" s="59" t="s">
        <v>74</v>
      </c>
      <c r="C36" s="17">
        <f>C37+C41</f>
        <v>6523918</v>
      </c>
      <c r="D36" s="17">
        <f>D37+D41</f>
        <v>5730790.149999999</v>
      </c>
      <c r="E36" s="14">
        <f t="shared" si="0"/>
        <v>0.8784276795017962</v>
      </c>
    </row>
    <row r="37" spans="1:5" ht="12" customHeight="1">
      <c r="A37" s="10">
        <v>6</v>
      </c>
      <c r="B37" s="67" t="s">
        <v>4</v>
      </c>
      <c r="C37" s="4">
        <f>C38</f>
        <v>6406457.65</v>
      </c>
      <c r="D37" s="4">
        <f>D38</f>
        <v>5613329.8</v>
      </c>
      <c r="E37" s="5">
        <f t="shared" si="0"/>
        <v>0.8761986899265618</v>
      </c>
    </row>
    <row r="38" spans="1:5" ht="21" customHeight="1">
      <c r="A38" s="10">
        <v>65</v>
      </c>
      <c r="B38" s="65" t="s">
        <v>7</v>
      </c>
      <c r="C38" s="4">
        <f>SUM(C39)</f>
        <v>6406457.65</v>
      </c>
      <c r="D38" s="4">
        <f>SUM(D39)</f>
        <v>5613329.8</v>
      </c>
      <c r="E38" s="5">
        <f t="shared" si="0"/>
        <v>0.8761986899265618</v>
      </c>
    </row>
    <row r="39" spans="1:5" ht="12.75" customHeight="1">
      <c r="A39" s="41">
        <v>652</v>
      </c>
      <c r="B39" s="64" t="s">
        <v>8</v>
      </c>
      <c r="C39" s="42">
        <f>SUM(C40)</f>
        <v>6406457.65</v>
      </c>
      <c r="D39" s="42">
        <f>SUM(D40)</f>
        <v>5613329.8</v>
      </c>
      <c r="E39" s="40">
        <f t="shared" si="0"/>
        <v>0.8761986899265618</v>
      </c>
    </row>
    <row r="40" spans="1:5" ht="12.75" customHeight="1">
      <c r="A40" s="11">
        <v>6526</v>
      </c>
      <c r="B40" s="51" t="s">
        <v>30</v>
      </c>
      <c r="C40" s="9">
        <v>6406457.65</v>
      </c>
      <c r="D40" s="9">
        <v>5613329.8</v>
      </c>
      <c r="E40" s="8">
        <f t="shared" si="0"/>
        <v>0.8761986899265618</v>
      </c>
    </row>
    <row r="41" spans="1:5" ht="12.75" customHeight="1">
      <c r="A41" s="36">
        <v>9</v>
      </c>
      <c r="B41" s="60" t="s">
        <v>81</v>
      </c>
      <c r="C41" s="37">
        <f>C42</f>
        <v>117460.35</v>
      </c>
      <c r="D41" s="37">
        <f>D42</f>
        <v>117460.35</v>
      </c>
      <c r="E41" s="38">
        <f>IF(C41=0,0,SUM(D41/C41))</f>
        <v>1</v>
      </c>
    </row>
    <row r="42" spans="1:5" ht="12.75" customHeight="1">
      <c r="A42" s="48">
        <v>92</v>
      </c>
      <c r="B42" s="50" t="s">
        <v>81</v>
      </c>
      <c r="C42" s="28">
        <f>C43</f>
        <v>117460.35</v>
      </c>
      <c r="D42" s="28">
        <f>D43</f>
        <v>117460.35</v>
      </c>
      <c r="E42" s="29">
        <f>IF(C42=0,0,SUM(D42/C42))</f>
        <v>1</v>
      </c>
    </row>
    <row r="43" spans="1:5" ht="12.75" customHeight="1">
      <c r="A43" s="47">
        <v>922</v>
      </c>
      <c r="B43" s="58" t="s">
        <v>81</v>
      </c>
      <c r="C43" s="45">
        <f>SUM(C44:C45)</f>
        <v>117460.35</v>
      </c>
      <c r="D43" s="45">
        <f>SUM(D44:D45)</f>
        <v>117460.35</v>
      </c>
      <c r="E43" s="46">
        <f>IF(C43=0,0,SUM(D43/C43))</f>
        <v>1</v>
      </c>
    </row>
    <row r="44" spans="1:5" ht="12.75" customHeight="1">
      <c r="A44" s="48">
        <v>92211</v>
      </c>
      <c r="B44" s="57" t="s">
        <v>92</v>
      </c>
      <c r="C44" s="35">
        <v>86795.35</v>
      </c>
      <c r="D44" s="35">
        <v>86795.35</v>
      </c>
      <c r="E44" s="29">
        <f>IF(C44=0,0,SUM(D44/C44))</f>
        <v>1</v>
      </c>
    </row>
    <row r="45" spans="1:5" ht="12.75" customHeight="1">
      <c r="A45" s="48">
        <v>92212</v>
      </c>
      <c r="B45" s="57" t="s">
        <v>93</v>
      </c>
      <c r="C45" s="35">
        <v>30665</v>
      </c>
      <c r="D45" s="35">
        <v>30665</v>
      </c>
      <c r="E45" s="29">
        <f>IF(C45=0,0,SUM(D45/C45))</f>
        <v>1</v>
      </c>
    </row>
    <row r="46" spans="1:5" ht="22.5">
      <c r="A46" s="16" t="s">
        <v>2</v>
      </c>
      <c r="B46" s="59" t="s">
        <v>109</v>
      </c>
      <c r="C46" s="17">
        <f aca="true" t="shared" si="6" ref="C46:D48">SUM(C47)</f>
        <v>24000</v>
      </c>
      <c r="D46" s="17">
        <f t="shared" si="6"/>
        <v>24000</v>
      </c>
      <c r="E46" s="14">
        <f aca="true" t="shared" si="7" ref="E46:E60">IF(C46=0,0,SUM(D46/C46))</f>
        <v>1</v>
      </c>
    </row>
    <row r="47" spans="1:5" ht="12" customHeight="1">
      <c r="A47" s="10">
        <v>6</v>
      </c>
      <c r="B47" s="65" t="s">
        <v>4</v>
      </c>
      <c r="C47" s="4">
        <f t="shared" si="6"/>
        <v>24000</v>
      </c>
      <c r="D47" s="4">
        <f t="shared" si="6"/>
        <v>24000</v>
      </c>
      <c r="E47" s="5">
        <f t="shared" si="7"/>
        <v>1</v>
      </c>
    </row>
    <row r="48" spans="1:5" ht="20.25" customHeight="1">
      <c r="A48" s="10">
        <v>63</v>
      </c>
      <c r="B48" s="67" t="s">
        <v>115</v>
      </c>
      <c r="C48" s="4">
        <f t="shared" si="6"/>
        <v>24000</v>
      </c>
      <c r="D48" s="4">
        <f t="shared" si="6"/>
        <v>24000</v>
      </c>
      <c r="E48" s="5">
        <f t="shared" si="7"/>
        <v>1</v>
      </c>
    </row>
    <row r="49" spans="1:5" ht="21" customHeight="1">
      <c r="A49" s="41">
        <v>636</v>
      </c>
      <c r="B49" s="64" t="s">
        <v>116</v>
      </c>
      <c r="C49" s="42">
        <f>SUM(C50)</f>
        <v>24000</v>
      </c>
      <c r="D49" s="42">
        <f>SUM(D50)</f>
        <v>24000</v>
      </c>
      <c r="E49" s="40">
        <f t="shared" si="7"/>
        <v>1</v>
      </c>
    </row>
    <row r="50" spans="1:5" ht="20.25" customHeight="1">
      <c r="A50" s="11">
        <v>6361</v>
      </c>
      <c r="B50" s="51" t="s">
        <v>117</v>
      </c>
      <c r="C50" s="9">
        <v>24000</v>
      </c>
      <c r="D50" s="9">
        <v>24000</v>
      </c>
      <c r="E50" s="8">
        <f t="shared" si="7"/>
        <v>1</v>
      </c>
    </row>
    <row r="51" spans="1:5" ht="22.5">
      <c r="A51" s="16" t="s">
        <v>2</v>
      </c>
      <c r="B51" s="59" t="s">
        <v>94</v>
      </c>
      <c r="C51" s="17">
        <f aca="true" t="shared" si="8" ref="C51:D53">SUM(C52)</f>
        <v>25000</v>
      </c>
      <c r="D51" s="17">
        <f t="shared" si="8"/>
        <v>25000</v>
      </c>
      <c r="E51" s="14">
        <f t="shared" si="7"/>
        <v>1</v>
      </c>
    </row>
    <row r="52" spans="1:5" ht="10.5" customHeight="1">
      <c r="A52" s="10">
        <v>6</v>
      </c>
      <c r="B52" s="67" t="s">
        <v>4</v>
      </c>
      <c r="C52" s="4">
        <f t="shared" si="8"/>
        <v>25000</v>
      </c>
      <c r="D52" s="4">
        <f t="shared" si="8"/>
        <v>25000</v>
      </c>
      <c r="E52" s="5">
        <f t="shared" si="7"/>
        <v>1</v>
      </c>
    </row>
    <row r="53" spans="1:5" ht="21" customHeight="1">
      <c r="A53" s="10">
        <v>66</v>
      </c>
      <c r="B53" s="65" t="s">
        <v>5</v>
      </c>
      <c r="C53" s="4">
        <f t="shared" si="8"/>
        <v>25000</v>
      </c>
      <c r="D53" s="4">
        <f t="shared" si="8"/>
        <v>25000</v>
      </c>
      <c r="E53" s="5">
        <f t="shared" si="7"/>
        <v>1</v>
      </c>
    </row>
    <row r="54" spans="1:5" ht="12" customHeight="1">
      <c r="A54" s="41">
        <v>663</v>
      </c>
      <c r="B54" s="64" t="s">
        <v>11</v>
      </c>
      <c r="C54" s="42">
        <f>SUM(C55:C55)</f>
        <v>25000</v>
      </c>
      <c r="D54" s="42">
        <f>SUM(D55:D55)</f>
        <v>25000</v>
      </c>
      <c r="E54" s="40">
        <f t="shared" si="7"/>
        <v>1</v>
      </c>
    </row>
    <row r="55" spans="1:5" ht="12" customHeight="1">
      <c r="A55" s="11">
        <v>6631</v>
      </c>
      <c r="B55" s="51" t="s">
        <v>111</v>
      </c>
      <c r="C55" s="9">
        <v>25000</v>
      </c>
      <c r="D55" s="9">
        <v>25000</v>
      </c>
      <c r="E55" s="8">
        <f t="shared" si="7"/>
        <v>1</v>
      </c>
    </row>
    <row r="56" spans="1:5" ht="22.5">
      <c r="A56" s="27" t="s">
        <v>2</v>
      </c>
      <c r="B56" s="59" t="s">
        <v>110</v>
      </c>
      <c r="C56" s="17">
        <f aca="true" t="shared" si="9" ref="C56:D59">C57</f>
        <v>1000</v>
      </c>
      <c r="D56" s="17">
        <f t="shared" si="9"/>
        <v>983.86</v>
      </c>
      <c r="E56" s="14">
        <f t="shared" si="7"/>
        <v>0.9838600000000001</v>
      </c>
    </row>
    <row r="57" spans="1:5" ht="15" customHeight="1">
      <c r="A57" s="36">
        <v>7</v>
      </c>
      <c r="B57" s="62" t="s">
        <v>77</v>
      </c>
      <c r="C57" s="37">
        <f t="shared" si="9"/>
        <v>1000</v>
      </c>
      <c r="D57" s="37">
        <f t="shared" si="9"/>
        <v>983.86</v>
      </c>
      <c r="E57" s="38">
        <f t="shared" si="7"/>
        <v>0.9838600000000001</v>
      </c>
    </row>
    <row r="58" spans="1:5" ht="15" customHeight="1">
      <c r="A58" s="36">
        <v>72</v>
      </c>
      <c r="B58" s="62" t="s">
        <v>78</v>
      </c>
      <c r="C58" s="37">
        <f t="shared" si="9"/>
        <v>1000</v>
      </c>
      <c r="D58" s="37">
        <f t="shared" si="9"/>
        <v>983.86</v>
      </c>
      <c r="E58" s="38">
        <f t="shared" si="7"/>
        <v>0.9838600000000001</v>
      </c>
    </row>
    <row r="59" spans="1:5" ht="15" customHeight="1">
      <c r="A59" s="43">
        <v>723</v>
      </c>
      <c r="B59" s="61" t="s">
        <v>79</v>
      </c>
      <c r="C59" s="45">
        <f t="shared" si="9"/>
        <v>1000</v>
      </c>
      <c r="D59" s="45">
        <f t="shared" si="9"/>
        <v>983.86</v>
      </c>
      <c r="E59" s="46">
        <f t="shared" si="7"/>
        <v>0.9838600000000001</v>
      </c>
    </row>
    <row r="60" spans="1:5" ht="15" customHeight="1">
      <c r="A60" s="34">
        <v>7231</v>
      </c>
      <c r="B60" s="63" t="s">
        <v>79</v>
      </c>
      <c r="C60" s="28">
        <v>1000</v>
      </c>
      <c r="D60" s="28">
        <v>983.86</v>
      </c>
      <c r="E60" s="29">
        <f t="shared" si="7"/>
        <v>0.9838600000000001</v>
      </c>
    </row>
    <row r="61" ht="15" customHeight="1">
      <c r="A61" s="1"/>
    </row>
    <row r="62" spans="1:5" ht="21.75" customHeight="1">
      <c r="A62" s="30"/>
      <c r="B62" s="31"/>
      <c r="C62" s="32"/>
      <c r="D62" s="32"/>
      <c r="E62" s="33"/>
    </row>
    <row r="63" spans="1:5" ht="21.75" customHeight="1">
      <c r="A63" s="119"/>
      <c r="B63" s="108" t="s">
        <v>84</v>
      </c>
      <c r="D63" s="122" t="s">
        <v>86</v>
      </c>
      <c r="E63" s="122"/>
    </row>
    <row r="64" spans="1:5" ht="15">
      <c r="A64" s="119"/>
      <c r="B64" s="108" t="s">
        <v>85</v>
      </c>
      <c r="C64" s="53"/>
      <c r="D64" s="122" t="s">
        <v>87</v>
      </c>
      <c r="E64" s="122"/>
    </row>
    <row r="65" spans="1:2" ht="15">
      <c r="A65" s="54"/>
      <c r="B65" s="55"/>
    </row>
    <row r="66" spans="1:5" ht="15">
      <c r="A66" s="107"/>
      <c r="B66" s="56"/>
      <c r="D66" s="56"/>
      <c r="E66" s="56"/>
    </row>
    <row r="67" spans="1:5" ht="15">
      <c r="A67" s="120"/>
      <c r="B67" s="120"/>
      <c r="C67" s="121"/>
      <c r="D67" s="121"/>
      <c r="E67" s="121"/>
    </row>
  </sheetData>
  <sheetProtection/>
  <mergeCells count="9">
    <mergeCell ref="A67:B67"/>
    <mergeCell ref="C67:E67"/>
    <mergeCell ref="D63:E63"/>
    <mergeCell ref="D64:E64"/>
    <mergeCell ref="A1:E1"/>
    <mergeCell ref="A6:E6"/>
    <mergeCell ref="A7:E7"/>
    <mergeCell ref="A11:B11"/>
    <mergeCell ref="A12:B1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B143" sqref="B143"/>
    </sheetView>
  </sheetViews>
  <sheetFormatPr defaultColWidth="8.8515625" defaultRowHeight="15"/>
  <cols>
    <col min="1" max="1" width="9.28125" style="3" customWidth="1"/>
    <col min="2" max="2" width="45.7109375" style="1" customWidth="1"/>
    <col min="3" max="3" width="19.7109375" style="1" customWidth="1"/>
    <col min="4" max="4" width="17.421875" style="1" customWidth="1"/>
    <col min="5" max="5" width="14.00390625" style="1" customWidth="1"/>
    <col min="6" max="6" width="8.8515625" style="1" customWidth="1"/>
    <col min="7" max="7" width="12.7109375" style="1" bestFit="1" customWidth="1"/>
    <col min="8" max="16384" width="8.8515625" style="1" customWidth="1"/>
  </cols>
  <sheetData>
    <row r="1" spans="1:5" ht="15.75">
      <c r="A1" s="123" t="str">
        <f>'PRIHODI 2022'!A1:E1</f>
        <v>Dom za starije i nemoćne osobe Beli Manastir</v>
      </c>
      <c r="B1" s="123"/>
      <c r="C1" s="123"/>
      <c r="D1" s="123"/>
      <c r="E1" s="123"/>
    </row>
    <row r="2" spans="1:5" ht="15.75">
      <c r="A2" s="24"/>
      <c r="B2" s="24"/>
      <c r="C2" s="24"/>
      <c r="D2" s="24"/>
      <c r="E2" s="24"/>
    </row>
    <row r="3" spans="1:5" ht="15.75">
      <c r="A3" s="24"/>
      <c r="B3" s="24"/>
      <c r="C3" s="24"/>
      <c r="D3" s="24"/>
      <c r="E3" s="24"/>
    </row>
    <row r="4" spans="1:5" ht="15.75">
      <c r="A4" s="124" t="s">
        <v>90</v>
      </c>
      <c r="B4" s="124"/>
      <c r="C4" s="124"/>
      <c r="D4" s="124"/>
      <c r="E4" s="124"/>
    </row>
    <row r="5" spans="1:5" ht="16.5" customHeight="1">
      <c r="A5" s="124" t="str">
        <f>'PRIHODI 2022'!A7:E7</f>
        <v>za razdoblje 01.01.2022. do 31.12.2022.</v>
      </c>
      <c r="B5" s="124"/>
      <c r="C5" s="124"/>
      <c r="D5" s="124"/>
      <c r="E5" s="124"/>
    </row>
    <row r="6" spans="1:5" ht="16.5" customHeight="1">
      <c r="A6" s="25"/>
      <c r="B6" s="25"/>
      <c r="C6" s="25"/>
      <c r="D6" s="25"/>
      <c r="E6" s="25"/>
    </row>
    <row r="7" spans="1:5" ht="9.75" customHeight="1" thickBot="1">
      <c r="A7" s="20"/>
      <c r="B7" s="20"/>
      <c r="C7" s="20"/>
      <c r="D7" s="20"/>
      <c r="E7" s="20"/>
    </row>
    <row r="8" spans="1:7" ht="15.75">
      <c r="A8" s="113" t="s">
        <v>0</v>
      </c>
      <c r="B8" s="114"/>
      <c r="C8" s="115">
        <f>C10</f>
        <v>12238622</v>
      </c>
      <c r="D8" s="115">
        <f>D10</f>
        <v>11443180.54</v>
      </c>
      <c r="E8" s="116">
        <f>SUM(D8/C8)</f>
        <v>0.9350056354383687</v>
      </c>
      <c r="G8" s="106"/>
    </row>
    <row r="9" spans="1:5" ht="78.75">
      <c r="A9" s="128" t="s">
        <v>70</v>
      </c>
      <c r="B9" s="128"/>
      <c r="C9" s="117" t="s">
        <v>104</v>
      </c>
      <c r="D9" s="117" t="s">
        <v>105</v>
      </c>
      <c r="E9" s="118" t="s">
        <v>106</v>
      </c>
    </row>
    <row r="10" spans="1:5" ht="15" customHeight="1">
      <c r="A10" s="85" t="s">
        <v>3</v>
      </c>
      <c r="B10" s="76" t="str">
        <f>'PRIHODI 2022'!B13:B13</f>
        <v>DOM ZA STARIJE I NEMOĆNE OSOBE BELI MANASTIR</v>
      </c>
      <c r="C10" s="79">
        <f>C11+C22+C50+C55+C60+C119+C124+C129</f>
        <v>12238622</v>
      </c>
      <c r="D10" s="79">
        <f>D11+D22+D50+D55+D60+D119+D124+D129</f>
        <v>11443180.54</v>
      </c>
      <c r="E10" s="80">
        <f aca="true" t="shared" si="0" ref="E10:E78">IF(C10=0,0,(SUM(D10/C10)))</f>
        <v>0.9350056354383687</v>
      </c>
    </row>
    <row r="11" spans="1:5" ht="22.5" customHeight="1">
      <c r="A11" s="86" t="s">
        <v>2</v>
      </c>
      <c r="B11" s="87" t="s">
        <v>98</v>
      </c>
      <c r="C11" s="88">
        <f>C12+C18</f>
        <v>600000</v>
      </c>
      <c r="D11" s="88">
        <f>D12+D18</f>
        <v>600000</v>
      </c>
      <c r="E11" s="89">
        <f t="shared" si="0"/>
        <v>1</v>
      </c>
    </row>
    <row r="12" spans="1:5" ht="15" customHeight="1">
      <c r="A12" s="90">
        <v>3</v>
      </c>
      <c r="B12" s="75" t="s">
        <v>15</v>
      </c>
      <c r="C12" s="91">
        <f aca="true" t="shared" si="1" ref="C12:D16">C13</f>
        <v>200000</v>
      </c>
      <c r="D12" s="91">
        <f t="shared" si="1"/>
        <v>200000</v>
      </c>
      <c r="E12" s="92">
        <f t="shared" si="0"/>
        <v>1</v>
      </c>
    </row>
    <row r="13" spans="1:5" ht="15" customHeight="1">
      <c r="A13" s="90">
        <v>31</v>
      </c>
      <c r="B13" s="75" t="s">
        <v>16</v>
      </c>
      <c r="C13" s="91">
        <f>C14+C16</f>
        <v>200000</v>
      </c>
      <c r="D13" s="91">
        <f>D14+D16</f>
        <v>200000</v>
      </c>
      <c r="E13" s="92">
        <f t="shared" si="0"/>
        <v>1</v>
      </c>
    </row>
    <row r="14" spans="1:5" ht="15" customHeight="1">
      <c r="A14" s="93">
        <v>311</v>
      </c>
      <c r="B14" s="58" t="s">
        <v>80</v>
      </c>
      <c r="C14" s="45">
        <f t="shared" si="1"/>
        <v>170000</v>
      </c>
      <c r="D14" s="45">
        <f t="shared" si="1"/>
        <v>170000</v>
      </c>
      <c r="E14" s="94">
        <f t="shared" si="0"/>
        <v>1</v>
      </c>
    </row>
    <row r="15" spans="1:5" ht="15" customHeight="1">
      <c r="A15" s="95">
        <v>3111</v>
      </c>
      <c r="B15" s="96" t="s">
        <v>33</v>
      </c>
      <c r="C15" s="97">
        <v>170000</v>
      </c>
      <c r="D15" s="97">
        <v>170000</v>
      </c>
      <c r="E15" s="98">
        <f t="shared" si="0"/>
        <v>1</v>
      </c>
    </row>
    <row r="16" spans="1:5" ht="15" customHeight="1">
      <c r="A16" s="47">
        <v>313</v>
      </c>
      <c r="B16" s="58" t="s">
        <v>19</v>
      </c>
      <c r="C16" s="45">
        <f t="shared" si="1"/>
        <v>30000</v>
      </c>
      <c r="D16" s="45">
        <f t="shared" si="1"/>
        <v>30000</v>
      </c>
      <c r="E16" s="94">
        <f aca="true" t="shared" si="2" ref="E16:E21">IF(C16=0,0,(SUM(D16/C16)))</f>
        <v>1</v>
      </c>
    </row>
    <row r="17" spans="1:5" ht="15" customHeight="1">
      <c r="A17" s="48">
        <v>3132</v>
      </c>
      <c r="B17" s="63" t="s">
        <v>62</v>
      </c>
      <c r="C17" s="97">
        <v>30000</v>
      </c>
      <c r="D17" s="97">
        <v>30000</v>
      </c>
      <c r="E17" s="98">
        <f t="shared" si="2"/>
        <v>1</v>
      </c>
    </row>
    <row r="18" spans="1:5" ht="15" customHeight="1">
      <c r="A18" s="36">
        <v>4</v>
      </c>
      <c r="B18" s="60" t="s">
        <v>12</v>
      </c>
      <c r="C18" s="99">
        <f aca="true" t="shared" si="3" ref="C18:D20">C19</f>
        <v>400000</v>
      </c>
      <c r="D18" s="99">
        <f t="shared" si="3"/>
        <v>400000</v>
      </c>
      <c r="E18" s="82">
        <f t="shared" si="2"/>
        <v>1</v>
      </c>
    </row>
    <row r="19" spans="1:5" ht="15" customHeight="1">
      <c r="A19" s="83">
        <v>45</v>
      </c>
      <c r="B19" s="75" t="s">
        <v>67</v>
      </c>
      <c r="C19" s="77">
        <f t="shared" si="3"/>
        <v>400000</v>
      </c>
      <c r="D19" s="77">
        <f t="shared" si="3"/>
        <v>400000</v>
      </c>
      <c r="E19" s="78">
        <f t="shared" si="2"/>
        <v>1</v>
      </c>
    </row>
    <row r="20" spans="1:5" ht="15" customHeight="1">
      <c r="A20" s="47">
        <v>451</v>
      </c>
      <c r="B20" s="58" t="s">
        <v>68</v>
      </c>
      <c r="C20" s="101">
        <f t="shared" si="3"/>
        <v>400000</v>
      </c>
      <c r="D20" s="101">
        <f t="shared" si="3"/>
        <v>400000</v>
      </c>
      <c r="E20" s="94">
        <f t="shared" si="2"/>
        <v>1</v>
      </c>
    </row>
    <row r="21" spans="1:5" ht="15" customHeight="1">
      <c r="A21" s="48">
        <v>4511</v>
      </c>
      <c r="B21" s="63" t="s">
        <v>68</v>
      </c>
      <c r="C21" s="81">
        <v>400000</v>
      </c>
      <c r="D21" s="81">
        <v>400000</v>
      </c>
      <c r="E21" s="82">
        <f t="shared" si="2"/>
        <v>1</v>
      </c>
    </row>
    <row r="22" spans="1:5" ht="22.5">
      <c r="A22" s="86" t="s">
        <v>2</v>
      </c>
      <c r="B22" s="87" t="s">
        <v>83</v>
      </c>
      <c r="C22" s="88">
        <f>SUM(C23,C37)</f>
        <v>5058957</v>
      </c>
      <c r="D22" s="88">
        <f>SUM(D23,D37)</f>
        <v>5058954.1</v>
      </c>
      <c r="E22" s="89">
        <f t="shared" si="0"/>
        <v>0.9999994267593102</v>
      </c>
    </row>
    <row r="23" spans="1:5" ht="15">
      <c r="A23" s="36">
        <v>3</v>
      </c>
      <c r="B23" s="60" t="s">
        <v>15</v>
      </c>
      <c r="C23" s="99">
        <f>SUM(C24,C30)</f>
        <v>4830032</v>
      </c>
      <c r="D23" s="99">
        <f>SUM(D24,D30)</f>
        <v>4830032</v>
      </c>
      <c r="E23" s="78">
        <f t="shared" si="0"/>
        <v>1</v>
      </c>
    </row>
    <row r="24" spans="1:5" ht="15">
      <c r="A24" s="36">
        <v>31</v>
      </c>
      <c r="B24" s="60" t="s">
        <v>16</v>
      </c>
      <c r="C24" s="99">
        <f>SUM(C25,C28)</f>
        <v>4425000</v>
      </c>
      <c r="D24" s="99">
        <f>SUM(D25,D28)</f>
        <v>4425000</v>
      </c>
      <c r="E24" s="78">
        <f t="shared" si="0"/>
        <v>1</v>
      </c>
    </row>
    <row r="25" spans="1:5" ht="15">
      <c r="A25" s="47">
        <v>311</v>
      </c>
      <c r="B25" s="100" t="s">
        <v>17</v>
      </c>
      <c r="C25" s="101">
        <f>SUM(C26:C27)</f>
        <v>3925000</v>
      </c>
      <c r="D25" s="101">
        <f>SUM(D26:D27)</f>
        <v>3925000</v>
      </c>
      <c r="E25" s="94">
        <f t="shared" si="0"/>
        <v>1</v>
      </c>
    </row>
    <row r="26" spans="1:5" ht="15">
      <c r="A26" s="48">
        <v>3111</v>
      </c>
      <c r="B26" s="63" t="s">
        <v>33</v>
      </c>
      <c r="C26" s="81">
        <v>2600000</v>
      </c>
      <c r="D26" s="81">
        <v>2600000</v>
      </c>
      <c r="E26" s="82">
        <f t="shared" si="0"/>
        <v>1</v>
      </c>
    </row>
    <row r="27" spans="1:5" ht="15">
      <c r="A27" s="48">
        <v>3114</v>
      </c>
      <c r="B27" s="63" t="s">
        <v>34</v>
      </c>
      <c r="C27" s="81">
        <v>1325000</v>
      </c>
      <c r="D27" s="81">
        <v>1325000</v>
      </c>
      <c r="E27" s="82">
        <f t="shared" si="0"/>
        <v>1</v>
      </c>
    </row>
    <row r="28" spans="1:5" ht="15">
      <c r="A28" s="47">
        <v>313</v>
      </c>
      <c r="B28" s="58" t="s">
        <v>63</v>
      </c>
      <c r="C28" s="101">
        <f>SUM(C29)</f>
        <v>500000</v>
      </c>
      <c r="D28" s="101">
        <f>SUM(D29)</f>
        <v>500000</v>
      </c>
      <c r="E28" s="94">
        <f t="shared" si="0"/>
        <v>1</v>
      </c>
    </row>
    <row r="29" spans="1:5" ht="15" customHeight="1">
      <c r="A29" s="48">
        <v>3132</v>
      </c>
      <c r="B29" s="63" t="s">
        <v>64</v>
      </c>
      <c r="C29" s="81">
        <v>500000</v>
      </c>
      <c r="D29" s="81">
        <v>500000</v>
      </c>
      <c r="E29" s="82">
        <f t="shared" si="0"/>
        <v>1</v>
      </c>
    </row>
    <row r="30" spans="1:5" ht="15">
      <c r="A30" s="36">
        <v>32</v>
      </c>
      <c r="B30" s="60" t="s">
        <v>20</v>
      </c>
      <c r="C30" s="99">
        <f>C31+C33+C35</f>
        <v>405032</v>
      </c>
      <c r="D30" s="99">
        <f>D31+D33+D35</f>
        <v>405032</v>
      </c>
      <c r="E30" s="78">
        <f t="shared" si="0"/>
        <v>1</v>
      </c>
    </row>
    <row r="31" spans="1:5" ht="15">
      <c r="A31" s="47">
        <v>322</v>
      </c>
      <c r="B31" s="58" t="s">
        <v>22</v>
      </c>
      <c r="C31" s="101">
        <f>SUM(C32)</f>
        <v>260632</v>
      </c>
      <c r="D31" s="101">
        <f>SUM(D32)</f>
        <v>260632</v>
      </c>
      <c r="E31" s="94">
        <f t="shared" si="0"/>
        <v>1</v>
      </c>
    </row>
    <row r="32" spans="1:5" ht="15">
      <c r="A32" s="48">
        <v>3223</v>
      </c>
      <c r="B32" s="63" t="s">
        <v>40</v>
      </c>
      <c r="C32" s="81">
        <v>260632</v>
      </c>
      <c r="D32" s="81">
        <v>260632</v>
      </c>
      <c r="E32" s="82">
        <f t="shared" si="0"/>
        <v>1</v>
      </c>
    </row>
    <row r="33" spans="1:5" ht="15">
      <c r="A33" s="47">
        <v>323</v>
      </c>
      <c r="B33" s="58" t="s">
        <v>23</v>
      </c>
      <c r="C33" s="101">
        <f>SUM(C34)</f>
        <v>114400</v>
      </c>
      <c r="D33" s="101">
        <f>SUM(D34)</f>
        <v>114400</v>
      </c>
      <c r="E33" s="94">
        <f t="shared" si="0"/>
        <v>1</v>
      </c>
    </row>
    <row r="34" spans="1:5" ht="15" customHeight="1">
      <c r="A34" s="48">
        <v>3232</v>
      </c>
      <c r="B34" s="63" t="s">
        <v>45</v>
      </c>
      <c r="C34" s="81">
        <v>114400</v>
      </c>
      <c r="D34" s="81">
        <v>114400</v>
      </c>
      <c r="E34" s="82">
        <f t="shared" si="0"/>
        <v>1</v>
      </c>
    </row>
    <row r="35" spans="1:5" ht="15" customHeight="1">
      <c r="A35" s="47">
        <v>329</v>
      </c>
      <c r="B35" s="58" t="s">
        <v>24</v>
      </c>
      <c r="C35" s="101">
        <f>SUM(C36)</f>
        <v>30000</v>
      </c>
      <c r="D35" s="101">
        <f>SUM(D36)</f>
        <v>30000</v>
      </c>
      <c r="E35" s="94">
        <f t="shared" si="0"/>
        <v>1</v>
      </c>
    </row>
    <row r="36" spans="1:5" ht="15" customHeight="1">
      <c r="A36" s="48">
        <v>3291</v>
      </c>
      <c r="B36" s="63" t="s">
        <v>65</v>
      </c>
      <c r="C36" s="81">
        <v>30000</v>
      </c>
      <c r="D36" s="81">
        <v>30000</v>
      </c>
      <c r="E36" s="82">
        <f t="shared" si="0"/>
        <v>1</v>
      </c>
    </row>
    <row r="37" spans="1:5" ht="15" customHeight="1">
      <c r="A37" s="36">
        <v>4</v>
      </c>
      <c r="B37" s="60" t="s">
        <v>12</v>
      </c>
      <c r="C37" s="99">
        <f>C38+C45</f>
        <v>228925</v>
      </c>
      <c r="D37" s="99">
        <f>D38+D45</f>
        <v>228922.1</v>
      </c>
      <c r="E37" s="82">
        <f t="shared" si="0"/>
        <v>0.9999873320956646</v>
      </c>
    </row>
    <row r="38" spans="1:5" ht="15" customHeight="1">
      <c r="A38" s="36">
        <v>42</v>
      </c>
      <c r="B38" s="60" t="s">
        <v>13</v>
      </c>
      <c r="C38" s="99">
        <f>C39</f>
        <v>138550</v>
      </c>
      <c r="D38" s="99">
        <f>D39</f>
        <v>138547.6</v>
      </c>
      <c r="E38" s="82">
        <f t="shared" si="0"/>
        <v>0.9999826777336702</v>
      </c>
    </row>
    <row r="39" spans="1:5" ht="15">
      <c r="A39" s="47">
        <v>422</v>
      </c>
      <c r="B39" s="58" t="s">
        <v>14</v>
      </c>
      <c r="C39" s="101">
        <f>SUM(C40:C44)</f>
        <v>138550</v>
      </c>
      <c r="D39" s="101">
        <f>SUM(D40:D44)</f>
        <v>138547.6</v>
      </c>
      <c r="E39" s="94">
        <f t="shared" si="0"/>
        <v>0.9999826777336702</v>
      </c>
    </row>
    <row r="40" spans="1:5" ht="15">
      <c r="A40" s="48">
        <v>4221</v>
      </c>
      <c r="B40" s="63" t="s">
        <v>31</v>
      </c>
      <c r="C40" s="81">
        <v>55839</v>
      </c>
      <c r="D40" s="81">
        <v>55838.86</v>
      </c>
      <c r="E40" s="82">
        <f t="shared" si="0"/>
        <v>0.9999974927917764</v>
      </c>
    </row>
    <row r="41" spans="1:5" ht="15">
      <c r="A41" s="48">
        <v>4222</v>
      </c>
      <c r="B41" s="63" t="s">
        <v>57</v>
      </c>
      <c r="C41" s="81">
        <v>25693</v>
      </c>
      <c r="D41" s="81">
        <v>25693</v>
      </c>
      <c r="E41" s="82">
        <f t="shared" si="0"/>
        <v>1</v>
      </c>
    </row>
    <row r="42" spans="1:5" ht="15">
      <c r="A42" s="48">
        <v>4223</v>
      </c>
      <c r="B42" s="63" t="s">
        <v>32</v>
      </c>
      <c r="C42" s="81">
        <v>21033</v>
      </c>
      <c r="D42" s="81">
        <v>21032.16</v>
      </c>
      <c r="E42" s="82">
        <f t="shared" si="0"/>
        <v>0.9999600627585223</v>
      </c>
    </row>
    <row r="43" spans="1:5" ht="15">
      <c r="A43" s="48">
        <v>4224</v>
      </c>
      <c r="B43" s="63" t="s">
        <v>76</v>
      </c>
      <c r="C43" s="81">
        <v>17214</v>
      </c>
      <c r="D43" s="81">
        <v>17213.5</v>
      </c>
      <c r="E43" s="82">
        <f t="shared" si="0"/>
        <v>0.9999709538747531</v>
      </c>
    </row>
    <row r="44" spans="1:5" ht="15" customHeight="1">
      <c r="A44" s="48">
        <v>4227</v>
      </c>
      <c r="B44" s="63" t="s">
        <v>112</v>
      </c>
      <c r="C44" s="81">
        <v>18771</v>
      </c>
      <c r="D44" s="81">
        <v>18770.08</v>
      </c>
      <c r="E44" s="82">
        <f t="shared" si="0"/>
        <v>0.9999509882265197</v>
      </c>
    </row>
    <row r="45" spans="1:5" ht="15" customHeight="1">
      <c r="A45" s="83">
        <v>45</v>
      </c>
      <c r="B45" s="75" t="s">
        <v>67</v>
      </c>
      <c r="C45" s="77">
        <f>C46+C48</f>
        <v>90375</v>
      </c>
      <c r="D45" s="77">
        <f>D46+D48</f>
        <v>90374.5</v>
      </c>
      <c r="E45" s="78">
        <f t="shared" si="0"/>
        <v>0.9999944674965422</v>
      </c>
    </row>
    <row r="46" spans="1:5" ht="15" customHeight="1">
      <c r="A46" s="47">
        <v>451</v>
      </c>
      <c r="B46" s="58" t="s">
        <v>68</v>
      </c>
      <c r="C46" s="101">
        <f>C47</f>
        <v>84422</v>
      </c>
      <c r="D46" s="101">
        <f>D47</f>
        <v>84422</v>
      </c>
      <c r="E46" s="94">
        <f t="shared" si="0"/>
        <v>1</v>
      </c>
    </row>
    <row r="47" spans="1:5" ht="15" customHeight="1">
      <c r="A47" s="48">
        <v>4511</v>
      </c>
      <c r="B47" s="63" t="s">
        <v>68</v>
      </c>
      <c r="C47" s="81">
        <v>84422</v>
      </c>
      <c r="D47" s="81">
        <v>84422</v>
      </c>
      <c r="E47" s="82">
        <f t="shared" si="0"/>
        <v>1</v>
      </c>
    </row>
    <row r="48" spans="1:5" ht="15" customHeight="1">
      <c r="A48" s="47">
        <v>452</v>
      </c>
      <c r="B48" s="58" t="s">
        <v>103</v>
      </c>
      <c r="C48" s="101">
        <f>C49</f>
        <v>5953</v>
      </c>
      <c r="D48" s="101">
        <f>D49</f>
        <v>5952.5</v>
      </c>
      <c r="E48" s="94">
        <f aca="true" t="shared" si="4" ref="E48:E54">IF(C48=0,0,(SUM(D48/C48)))</f>
        <v>0.9999160087350916</v>
      </c>
    </row>
    <row r="49" spans="1:5" ht="15" customHeight="1">
      <c r="A49" s="48">
        <v>4521</v>
      </c>
      <c r="B49" s="63" t="s">
        <v>103</v>
      </c>
      <c r="C49" s="81">
        <v>5953</v>
      </c>
      <c r="D49" s="81">
        <v>5952.5</v>
      </c>
      <c r="E49" s="82">
        <f t="shared" si="4"/>
        <v>0.9999160087350916</v>
      </c>
    </row>
    <row r="50" spans="1:5" ht="22.5">
      <c r="A50" s="86" t="s">
        <v>2</v>
      </c>
      <c r="B50" s="59" t="s">
        <v>108</v>
      </c>
      <c r="C50" s="88">
        <f>C51</f>
        <v>747</v>
      </c>
      <c r="D50" s="88">
        <f>D51</f>
        <v>746.31</v>
      </c>
      <c r="E50" s="89">
        <f t="shared" si="4"/>
        <v>0.9990763052208834</v>
      </c>
    </row>
    <row r="51" spans="1:5" ht="15" customHeight="1">
      <c r="A51" s="90">
        <v>3</v>
      </c>
      <c r="B51" s="75" t="s">
        <v>15</v>
      </c>
      <c r="C51" s="91">
        <f aca="true" t="shared" si="5" ref="C51:D53">C52</f>
        <v>747</v>
      </c>
      <c r="D51" s="91">
        <f t="shared" si="5"/>
        <v>746.31</v>
      </c>
      <c r="E51" s="92">
        <f t="shared" si="4"/>
        <v>0.9990763052208834</v>
      </c>
    </row>
    <row r="52" spans="1:5" ht="15" customHeight="1">
      <c r="A52" s="90">
        <v>31</v>
      </c>
      <c r="B52" s="75" t="s">
        <v>16</v>
      </c>
      <c r="C52" s="91">
        <f t="shared" si="5"/>
        <v>747</v>
      </c>
      <c r="D52" s="91">
        <f t="shared" si="5"/>
        <v>746.31</v>
      </c>
      <c r="E52" s="92">
        <f t="shared" si="4"/>
        <v>0.9990763052208834</v>
      </c>
    </row>
    <row r="53" spans="1:5" ht="15" customHeight="1">
      <c r="A53" s="93">
        <v>311</v>
      </c>
      <c r="B53" s="58" t="s">
        <v>80</v>
      </c>
      <c r="C53" s="45">
        <f t="shared" si="5"/>
        <v>747</v>
      </c>
      <c r="D53" s="45">
        <f t="shared" si="5"/>
        <v>746.31</v>
      </c>
      <c r="E53" s="94">
        <f t="shared" si="4"/>
        <v>0.9990763052208834</v>
      </c>
    </row>
    <row r="54" spans="1:5" ht="15" customHeight="1">
      <c r="A54" s="95">
        <v>3111</v>
      </c>
      <c r="B54" s="96" t="s">
        <v>33</v>
      </c>
      <c r="C54" s="97">
        <v>747</v>
      </c>
      <c r="D54" s="97">
        <v>746.31</v>
      </c>
      <c r="E54" s="98">
        <f t="shared" si="4"/>
        <v>0.9990763052208834</v>
      </c>
    </row>
    <row r="55" spans="1:5" ht="22.5">
      <c r="A55" s="86" t="s">
        <v>2</v>
      </c>
      <c r="B55" s="87" t="s">
        <v>72</v>
      </c>
      <c r="C55" s="88">
        <f aca="true" t="shared" si="6" ref="C55:D58">C56</f>
        <v>5000</v>
      </c>
      <c r="D55" s="88">
        <f t="shared" si="6"/>
        <v>4080</v>
      </c>
      <c r="E55" s="89">
        <f t="shared" si="0"/>
        <v>0.816</v>
      </c>
    </row>
    <row r="56" spans="1:5" ht="15">
      <c r="A56" s="36">
        <v>3</v>
      </c>
      <c r="B56" s="84" t="s">
        <v>15</v>
      </c>
      <c r="C56" s="37">
        <f t="shared" si="6"/>
        <v>5000</v>
      </c>
      <c r="D56" s="37">
        <f t="shared" si="6"/>
        <v>4080</v>
      </c>
      <c r="E56" s="78">
        <f t="shared" si="0"/>
        <v>0.816</v>
      </c>
    </row>
    <row r="57" spans="1:5" ht="15">
      <c r="A57" s="36">
        <v>32</v>
      </c>
      <c r="B57" s="102" t="s">
        <v>20</v>
      </c>
      <c r="C57" s="37">
        <f t="shared" si="6"/>
        <v>5000</v>
      </c>
      <c r="D57" s="37">
        <f t="shared" si="6"/>
        <v>4080</v>
      </c>
      <c r="E57" s="78">
        <f t="shared" si="0"/>
        <v>0.816</v>
      </c>
    </row>
    <row r="58" spans="1:5" ht="15" customHeight="1">
      <c r="A58" s="47">
        <v>322</v>
      </c>
      <c r="B58" s="100" t="s">
        <v>22</v>
      </c>
      <c r="C58" s="45">
        <f t="shared" si="6"/>
        <v>5000</v>
      </c>
      <c r="D58" s="45">
        <f t="shared" si="6"/>
        <v>4080</v>
      </c>
      <c r="E58" s="94">
        <f t="shared" si="0"/>
        <v>0.816</v>
      </c>
    </row>
    <row r="59" spans="1:5" ht="15">
      <c r="A59" s="48">
        <v>3223</v>
      </c>
      <c r="B59" s="63" t="s">
        <v>40</v>
      </c>
      <c r="C59" s="28">
        <v>5000</v>
      </c>
      <c r="D59" s="28">
        <v>4080</v>
      </c>
      <c r="E59" s="82">
        <f t="shared" si="0"/>
        <v>0.816</v>
      </c>
    </row>
    <row r="60" spans="1:5" ht="22.5">
      <c r="A60" s="86" t="s">
        <v>2</v>
      </c>
      <c r="B60" s="87" t="s">
        <v>71</v>
      </c>
      <c r="C60" s="88">
        <f>C61+C109</f>
        <v>6523918</v>
      </c>
      <c r="D60" s="88">
        <f>D61+D109</f>
        <v>5729416.2700000005</v>
      </c>
      <c r="E60" s="89">
        <f t="shared" si="0"/>
        <v>0.8782170882589266</v>
      </c>
    </row>
    <row r="61" spans="1:5" ht="16.5" customHeight="1">
      <c r="A61" s="36">
        <v>3</v>
      </c>
      <c r="B61" s="84" t="s">
        <v>15</v>
      </c>
      <c r="C61" s="37">
        <f>SUM(C62+C72+C102+C106)</f>
        <v>6493253</v>
      </c>
      <c r="D61" s="37">
        <f>SUM(D62+D72+D102+D106)</f>
        <v>5698751.2700000005</v>
      </c>
      <c r="E61" s="78">
        <f t="shared" si="0"/>
        <v>0.8776419569667161</v>
      </c>
    </row>
    <row r="62" spans="1:5" ht="15">
      <c r="A62" s="36">
        <v>31</v>
      </c>
      <c r="B62" s="102" t="s">
        <v>16</v>
      </c>
      <c r="C62" s="37">
        <f>SUM(C63+C67+C69)</f>
        <v>2091253</v>
      </c>
      <c r="D62" s="37">
        <f>SUM(D63+D67+D69)</f>
        <v>2081229.9</v>
      </c>
      <c r="E62" s="78">
        <f t="shared" si="0"/>
        <v>0.9952071318008868</v>
      </c>
    </row>
    <row r="63" spans="1:5" ht="15">
      <c r="A63" s="47">
        <v>311</v>
      </c>
      <c r="B63" s="100" t="s">
        <v>17</v>
      </c>
      <c r="C63" s="45">
        <f>SUM(C64:C66)</f>
        <v>1381253</v>
      </c>
      <c r="D63" s="45">
        <f>SUM(D64:D66)</f>
        <v>1376210.14</v>
      </c>
      <c r="E63" s="94">
        <f t="shared" si="0"/>
        <v>0.9963490685631089</v>
      </c>
    </row>
    <row r="64" spans="1:5" ht="15">
      <c r="A64" s="48">
        <v>3111</v>
      </c>
      <c r="B64" s="63" t="s">
        <v>33</v>
      </c>
      <c r="C64" s="28">
        <v>845253</v>
      </c>
      <c r="D64" s="28">
        <v>842061.58</v>
      </c>
      <c r="E64" s="82">
        <f t="shared" si="0"/>
        <v>0.9962243020728705</v>
      </c>
    </row>
    <row r="65" spans="1:5" ht="15">
      <c r="A65" s="48">
        <v>3113</v>
      </c>
      <c r="B65" s="50" t="s">
        <v>60</v>
      </c>
      <c r="C65" s="28">
        <v>29000</v>
      </c>
      <c r="D65" s="28">
        <v>28047.84</v>
      </c>
      <c r="E65" s="82">
        <f t="shared" si="0"/>
        <v>0.9671668965517242</v>
      </c>
    </row>
    <row r="66" spans="1:5" ht="15">
      <c r="A66" s="48">
        <v>3114</v>
      </c>
      <c r="B66" s="63" t="s">
        <v>34</v>
      </c>
      <c r="C66" s="28">
        <v>507000</v>
      </c>
      <c r="D66" s="28">
        <v>506100.72</v>
      </c>
      <c r="E66" s="82">
        <f t="shared" si="0"/>
        <v>0.998226272189349</v>
      </c>
    </row>
    <row r="67" spans="1:5" ht="15">
      <c r="A67" s="47">
        <v>312</v>
      </c>
      <c r="B67" s="100" t="s">
        <v>18</v>
      </c>
      <c r="C67" s="101">
        <f>SUM(C68)</f>
        <v>341000</v>
      </c>
      <c r="D67" s="101">
        <f>SUM(D68)</f>
        <v>338018.39</v>
      </c>
      <c r="E67" s="94">
        <f t="shared" si="0"/>
        <v>0.9912562756598241</v>
      </c>
    </row>
    <row r="68" spans="1:5" ht="15">
      <c r="A68" s="48">
        <v>3121</v>
      </c>
      <c r="B68" s="63" t="s">
        <v>18</v>
      </c>
      <c r="C68" s="81">
        <v>341000</v>
      </c>
      <c r="D68" s="81">
        <v>338018.39</v>
      </c>
      <c r="E68" s="82">
        <f t="shared" si="0"/>
        <v>0.9912562756598241</v>
      </c>
    </row>
    <row r="69" spans="1:5" ht="15">
      <c r="A69" s="47">
        <v>313</v>
      </c>
      <c r="B69" s="58" t="s">
        <v>19</v>
      </c>
      <c r="C69" s="101">
        <f>SUM(C70:C71)</f>
        <v>369000</v>
      </c>
      <c r="D69" s="101">
        <f>SUM(D70:D71)</f>
        <v>367001.37</v>
      </c>
      <c r="E69" s="94">
        <f t="shared" si="0"/>
        <v>0.9945836585365854</v>
      </c>
    </row>
    <row r="70" spans="1:5" ht="15" customHeight="1">
      <c r="A70" s="48">
        <v>3132</v>
      </c>
      <c r="B70" s="63" t="s">
        <v>62</v>
      </c>
      <c r="C70" s="81">
        <v>366000</v>
      </c>
      <c r="D70" s="81">
        <v>364861.38</v>
      </c>
      <c r="E70" s="82">
        <f t="shared" si="0"/>
        <v>0.9968890163934426</v>
      </c>
    </row>
    <row r="71" spans="1:5" ht="15" customHeight="1">
      <c r="A71" s="48">
        <v>3133</v>
      </c>
      <c r="B71" s="63" t="s">
        <v>113</v>
      </c>
      <c r="C71" s="81">
        <v>3000</v>
      </c>
      <c r="D71" s="81">
        <v>2139.99</v>
      </c>
      <c r="E71" s="82">
        <f t="shared" si="0"/>
        <v>0.7133299999999999</v>
      </c>
    </row>
    <row r="72" spans="1:5" ht="15">
      <c r="A72" s="36">
        <v>32</v>
      </c>
      <c r="B72" s="60" t="s">
        <v>20</v>
      </c>
      <c r="C72" s="99">
        <f>SUM(C73+C78+C85+C95)</f>
        <v>4292000</v>
      </c>
      <c r="D72" s="99">
        <f>SUM(D73+D78+D85+D95)</f>
        <v>3513747.43</v>
      </c>
      <c r="E72" s="78">
        <f t="shared" si="0"/>
        <v>0.8186736789375583</v>
      </c>
    </row>
    <row r="73" spans="1:5" ht="15">
      <c r="A73" s="47">
        <v>321</v>
      </c>
      <c r="B73" s="69" t="s">
        <v>21</v>
      </c>
      <c r="C73" s="101">
        <f>SUM(C74:C77)</f>
        <v>250000</v>
      </c>
      <c r="D73" s="101">
        <f>SUM(D74:D77)</f>
        <v>246073.16</v>
      </c>
      <c r="E73" s="94">
        <f t="shared" si="0"/>
        <v>0.98429264</v>
      </c>
    </row>
    <row r="74" spans="1:5" ht="15">
      <c r="A74" s="48">
        <v>3211</v>
      </c>
      <c r="B74" s="68" t="s">
        <v>35</v>
      </c>
      <c r="C74" s="81">
        <v>28000</v>
      </c>
      <c r="D74" s="81">
        <v>26375.3</v>
      </c>
      <c r="E74" s="82">
        <f t="shared" si="0"/>
        <v>0.941975</v>
      </c>
    </row>
    <row r="75" spans="1:5" ht="15">
      <c r="A75" s="48">
        <v>3212</v>
      </c>
      <c r="B75" s="68" t="s">
        <v>36</v>
      </c>
      <c r="C75" s="81">
        <v>205000</v>
      </c>
      <c r="D75" s="81">
        <v>204552.01</v>
      </c>
      <c r="E75" s="82">
        <f t="shared" si="0"/>
        <v>0.9978146829268293</v>
      </c>
    </row>
    <row r="76" spans="1:5" ht="15">
      <c r="A76" s="48">
        <v>3213</v>
      </c>
      <c r="B76" s="68" t="s">
        <v>37</v>
      </c>
      <c r="C76" s="81">
        <v>15000</v>
      </c>
      <c r="D76" s="81">
        <v>14385</v>
      </c>
      <c r="E76" s="82">
        <f>IF(C76=0,0,(SUM(D76/C76)))</f>
        <v>0.959</v>
      </c>
    </row>
    <row r="77" spans="1:5" ht="15">
      <c r="A77" s="48">
        <v>3214</v>
      </c>
      <c r="B77" s="68" t="s">
        <v>101</v>
      </c>
      <c r="C77" s="81">
        <v>2000</v>
      </c>
      <c r="D77" s="81">
        <v>760.85</v>
      </c>
      <c r="E77" s="82">
        <f t="shared" si="0"/>
        <v>0.380425</v>
      </c>
    </row>
    <row r="78" spans="1:5" ht="15">
      <c r="A78" s="47">
        <v>322</v>
      </c>
      <c r="B78" s="58" t="s">
        <v>22</v>
      </c>
      <c r="C78" s="101">
        <f>SUM(C79:C84)</f>
        <v>2755400</v>
      </c>
      <c r="D78" s="101">
        <f>SUM(D79:D84)</f>
        <v>2142117.1</v>
      </c>
      <c r="E78" s="94">
        <f t="shared" si="0"/>
        <v>0.7774250925455469</v>
      </c>
    </row>
    <row r="79" spans="1:5" ht="15" customHeight="1">
      <c r="A79" s="48">
        <v>3221</v>
      </c>
      <c r="B79" s="63" t="s">
        <v>38</v>
      </c>
      <c r="C79" s="81">
        <v>332000</v>
      </c>
      <c r="D79" s="81">
        <v>312504.19</v>
      </c>
      <c r="E79" s="82">
        <f aca="true" t="shared" si="7" ref="E79:E128">IF(C79=0,0,(SUM(D79/C79)))</f>
        <v>0.9412776807228915</v>
      </c>
    </row>
    <row r="80" spans="1:5" ht="15">
      <c r="A80" s="48">
        <v>3222</v>
      </c>
      <c r="B80" s="63" t="s">
        <v>39</v>
      </c>
      <c r="C80" s="81">
        <v>1435000</v>
      </c>
      <c r="D80" s="81">
        <v>1360599.93</v>
      </c>
      <c r="E80" s="82">
        <f t="shared" si="7"/>
        <v>0.9481532613240418</v>
      </c>
    </row>
    <row r="81" spans="1:5" ht="15">
      <c r="A81" s="48">
        <v>3223</v>
      </c>
      <c r="B81" s="63" t="s">
        <v>40</v>
      </c>
      <c r="C81" s="81">
        <v>806400</v>
      </c>
      <c r="D81" s="81">
        <v>315477.86</v>
      </c>
      <c r="E81" s="82">
        <f t="shared" si="7"/>
        <v>0.3912175843253968</v>
      </c>
    </row>
    <row r="82" spans="1:5" ht="15" customHeight="1">
      <c r="A82" s="48">
        <v>3224</v>
      </c>
      <c r="B82" s="63" t="s">
        <v>41</v>
      </c>
      <c r="C82" s="81">
        <v>80000</v>
      </c>
      <c r="D82" s="81">
        <v>64104.38</v>
      </c>
      <c r="E82" s="82">
        <f t="shared" si="7"/>
        <v>0.80130475</v>
      </c>
    </row>
    <row r="83" spans="1:5" ht="15">
      <c r="A83" s="48">
        <v>3225</v>
      </c>
      <c r="B83" s="63" t="s">
        <v>42</v>
      </c>
      <c r="C83" s="81">
        <v>100000</v>
      </c>
      <c r="D83" s="81">
        <v>88681.83</v>
      </c>
      <c r="E83" s="82">
        <f t="shared" si="7"/>
        <v>0.8868183000000001</v>
      </c>
    </row>
    <row r="84" spans="1:5" ht="15" customHeight="1">
      <c r="A84" s="48">
        <v>3227</v>
      </c>
      <c r="B84" s="63" t="s">
        <v>43</v>
      </c>
      <c r="C84" s="81">
        <v>2000</v>
      </c>
      <c r="D84" s="81">
        <v>748.91</v>
      </c>
      <c r="E84" s="82">
        <f t="shared" si="7"/>
        <v>0.374455</v>
      </c>
    </row>
    <row r="85" spans="1:5" ht="15">
      <c r="A85" s="47">
        <v>323</v>
      </c>
      <c r="B85" s="58" t="s">
        <v>23</v>
      </c>
      <c r="C85" s="101">
        <f>SUM(C86:C94)</f>
        <v>1136600</v>
      </c>
      <c r="D85" s="101">
        <f>SUM(D86:D94)</f>
        <v>997842.25</v>
      </c>
      <c r="E85" s="94">
        <f t="shared" si="7"/>
        <v>0.8779185729368292</v>
      </c>
    </row>
    <row r="86" spans="1:5" ht="15" customHeight="1">
      <c r="A86" s="48">
        <v>3231</v>
      </c>
      <c r="B86" s="63" t="s">
        <v>44</v>
      </c>
      <c r="C86" s="81">
        <v>70000</v>
      </c>
      <c r="D86" s="81">
        <v>63840</v>
      </c>
      <c r="E86" s="82">
        <f t="shared" si="7"/>
        <v>0.912</v>
      </c>
    </row>
    <row r="87" spans="1:5" ht="15" customHeight="1">
      <c r="A87" s="48">
        <v>3232</v>
      </c>
      <c r="B87" s="63" t="s">
        <v>45</v>
      </c>
      <c r="C87" s="81">
        <v>254600</v>
      </c>
      <c r="D87" s="81">
        <v>183504.78</v>
      </c>
      <c r="E87" s="82">
        <f t="shared" si="7"/>
        <v>0.7207571877454831</v>
      </c>
    </row>
    <row r="88" spans="1:5" ht="15">
      <c r="A88" s="48">
        <v>3233</v>
      </c>
      <c r="B88" s="63" t="s">
        <v>46</v>
      </c>
      <c r="C88" s="81">
        <v>30000</v>
      </c>
      <c r="D88" s="81">
        <v>23361</v>
      </c>
      <c r="E88" s="82">
        <f t="shared" si="7"/>
        <v>0.7787</v>
      </c>
    </row>
    <row r="89" spans="1:5" ht="15">
      <c r="A89" s="48">
        <v>3234</v>
      </c>
      <c r="B89" s="63" t="s">
        <v>47</v>
      </c>
      <c r="C89" s="81">
        <v>394000</v>
      </c>
      <c r="D89" s="81">
        <v>381138.87</v>
      </c>
      <c r="E89" s="82">
        <f t="shared" si="7"/>
        <v>0.967357538071066</v>
      </c>
    </row>
    <row r="90" spans="1:5" ht="15">
      <c r="A90" s="48">
        <v>3235</v>
      </c>
      <c r="B90" s="63" t="s">
        <v>48</v>
      </c>
      <c r="C90" s="81">
        <v>5000</v>
      </c>
      <c r="D90" s="81">
        <v>3201.39</v>
      </c>
      <c r="E90" s="82">
        <f t="shared" si="7"/>
        <v>0.640278</v>
      </c>
    </row>
    <row r="91" spans="1:5" ht="15" customHeight="1">
      <c r="A91" s="48">
        <v>3236</v>
      </c>
      <c r="B91" s="63" t="s">
        <v>49</v>
      </c>
      <c r="C91" s="81">
        <v>85000</v>
      </c>
      <c r="D91" s="81">
        <v>71732</v>
      </c>
      <c r="E91" s="82">
        <f t="shared" si="7"/>
        <v>0.8439058823529412</v>
      </c>
    </row>
    <row r="92" spans="1:5" ht="15">
      <c r="A92" s="48">
        <v>3237</v>
      </c>
      <c r="B92" s="63" t="s">
        <v>50</v>
      </c>
      <c r="C92" s="81">
        <v>96000</v>
      </c>
      <c r="D92" s="81">
        <v>88647.41</v>
      </c>
      <c r="E92" s="82">
        <f t="shared" si="7"/>
        <v>0.9234105208333334</v>
      </c>
    </row>
    <row r="93" spans="1:5" ht="15">
      <c r="A93" s="48">
        <v>3238</v>
      </c>
      <c r="B93" s="63" t="s">
        <v>51</v>
      </c>
      <c r="C93" s="81">
        <v>135000</v>
      </c>
      <c r="D93" s="81">
        <v>123116.99</v>
      </c>
      <c r="E93" s="82">
        <f t="shared" si="7"/>
        <v>0.9119777037037038</v>
      </c>
    </row>
    <row r="94" spans="1:5" ht="15">
      <c r="A94" s="48">
        <v>3239</v>
      </c>
      <c r="B94" s="63" t="s">
        <v>52</v>
      </c>
      <c r="C94" s="81">
        <v>67000</v>
      </c>
      <c r="D94" s="81">
        <v>59299.81</v>
      </c>
      <c r="E94" s="82">
        <f t="shared" si="7"/>
        <v>0.8850717910447761</v>
      </c>
    </row>
    <row r="95" spans="1:5" ht="18.75" customHeight="1">
      <c r="A95" s="47">
        <v>329</v>
      </c>
      <c r="B95" s="58" t="s">
        <v>24</v>
      </c>
      <c r="C95" s="101">
        <f>SUM(C96:C101)</f>
        <v>150000</v>
      </c>
      <c r="D95" s="101">
        <f>SUM(D96:D101)</f>
        <v>127714.92</v>
      </c>
      <c r="E95" s="94">
        <f t="shared" si="7"/>
        <v>0.8514328</v>
      </c>
    </row>
    <row r="96" spans="1:5" ht="15" customHeight="1">
      <c r="A96" s="48">
        <v>3291</v>
      </c>
      <c r="B96" s="63" t="s">
        <v>100</v>
      </c>
      <c r="C96" s="81">
        <v>6000</v>
      </c>
      <c r="D96" s="81">
        <v>5700</v>
      </c>
      <c r="E96" s="82">
        <f t="shared" si="7"/>
        <v>0.95</v>
      </c>
    </row>
    <row r="97" spans="1:5" ht="15">
      <c r="A97" s="48">
        <v>3292</v>
      </c>
      <c r="B97" s="63" t="s">
        <v>53</v>
      </c>
      <c r="C97" s="81">
        <v>56000</v>
      </c>
      <c r="D97" s="81">
        <v>52090.29</v>
      </c>
      <c r="E97" s="82">
        <f t="shared" si="7"/>
        <v>0.93018375</v>
      </c>
    </row>
    <row r="98" spans="1:5" ht="15">
      <c r="A98" s="48">
        <v>3293</v>
      </c>
      <c r="B98" s="63" t="s">
        <v>54</v>
      </c>
      <c r="C98" s="81">
        <v>15000</v>
      </c>
      <c r="D98" s="81">
        <v>8587.97</v>
      </c>
      <c r="E98" s="82">
        <f t="shared" si="7"/>
        <v>0.5725313333333333</v>
      </c>
    </row>
    <row r="99" spans="1:5" ht="15">
      <c r="A99" s="104">
        <v>3294</v>
      </c>
      <c r="B99" s="63" t="s">
        <v>102</v>
      </c>
      <c r="C99" s="81">
        <v>1000</v>
      </c>
      <c r="D99" s="81">
        <v>0</v>
      </c>
      <c r="E99" s="82">
        <f t="shared" si="7"/>
        <v>0</v>
      </c>
    </row>
    <row r="100" spans="1:5" ht="15">
      <c r="A100" s="104">
        <v>3295</v>
      </c>
      <c r="B100" s="63" t="s">
        <v>55</v>
      </c>
      <c r="C100" s="81">
        <v>32000</v>
      </c>
      <c r="D100" s="81">
        <v>28088</v>
      </c>
      <c r="E100" s="82">
        <f t="shared" si="7"/>
        <v>0.87775</v>
      </c>
    </row>
    <row r="101" spans="1:5" ht="15" customHeight="1">
      <c r="A101" s="48">
        <v>3299</v>
      </c>
      <c r="B101" s="63" t="s">
        <v>24</v>
      </c>
      <c r="C101" s="81">
        <v>40000</v>
      </c>
      <c r="D101" s="81">
        <v>33248.66</v>
      </c>
      <c r="E101" s="82">
        <f t="shared" si="7"/>
        <v>0.8312165000000001</v>
      </c>
    </row>
    <row r="102" spans="1:5" ht="15">
      <c r="A102" s="36">
        <v>34</v>
      </c>
      <c r="B102" s="60" t="s">
        <v>25</v>
      </c>
      <c r="C102" s="99">
        <f>SUM(C103)</f>
        <v>78000</v>
      </c>
      <c r="D102" s="99">
        <f>SUM(D103)</f>
        <v>72423.94</v>
      </c>
      <c r="E102" s="78">
        <f t="shared" si="7"/>
        <v>0.9285120512820513</v>
      </c>
    </row>
    <row r="103" spans="1:5" ht="15">
      <c r="A103" s="47">
        <v>343</v>
      </c>
      <c r="B103" s="69" t="s">
        <v>26</v>
      </c>
      <c r="C103" s="101">
        <f>SUM(C104:C105)</f>
        <v>78000</v>
      </c>
      <c r="D103" s="101">
        <f>SUM(D104:D105)</f>
        <v>72423.94</v>
      </c>
      <c r="E103" s="94">
        <f t="shared" si="7"/>
        <v>0.9285120512820513</v>
      </c>
    </row>
    <row r="104" spans="1:5" ht="15">
      <c r="A104" s="48">
        <v>3431</v>
      </c>
      <c r="B104" s="68" t="s">
        <v>56</v>
      </c>
      <c r="C104" s="81">
        <v>21000</v>
      </c>
      <c r="D104" s="81">
        <v>17460.93</v>
      </c>
      <c r="E104" s="82">
        <f t="shared" si="7"/>
        <v>0.8314728571428571</v>
      </c>
    </row>
    <row r="105" spans="1:5" ht="15">
      <c r="A105" s="48">
        <v>3433</v>
      </c>
      <c r="B105" s="68" t="s">
        <v>114</v>
      </c>
      <c r="C105" s="81">
        <v>57000</v>
      </c>
      <c r="D105" s="81">
        <v>54963.01</v>
      </c>
      <c r="E105" s="82">
        <f t="shared" si="7"/>
        <v>0.9642633333333334</v>
      </c>
    </row>
    <row r="106" spans="1:5" ht="15" customHeight="1">
      <c r="A106" s="36">
        <v>37</v>
      </c>
      <c r="B106" s="60" t="s">
        <v>61</v>
      </c>
      <c r="C106" s="99">
        <f>SUM(C107)</f>
        <v>32000</v>
      </c>
      <c r="D106" s="99">
        <f>SUM(D107)</f>
        <v>31350</v>
      </c>
      <c r="E106" s="78">
        <f t="shared" si="7"/>
        <v>0.9796875</v>
      </c>
    </row>
    <row r="107" spans="1:5" ht="15">
      <c r="A107" s="47">
        <v>372</v>
      </c>
      <c r="B107" s="69" t="s">
        <v>27</v>
      </c>
      <c r="C107" s="101">
        <f>SUM(C108)</f>
        <v>32000</v>
      </c>
      <c r="D107" s="101">
        <f>SUM(D108)</f>
        <v>31350</v>
      </c>
      <c r="E107" s="94">
        <f t="shared" si="7"/>
        <v>0.9796875</v>
      </c>
    </row>
    <row r="108" spans="1:5" ht="15">
      <c r="A108" s="48">
        <v>3721</v>
      </c>
      <c r="B108" s="68" t="s">
        <v>58</v>
      </c>
      <c r="C108" s="81">
        <v>32000</v>
      </c>
      <c r="D108" s="81">
        <v>31350</v>
      </c>
      <c r="E108" s="82">
        <f t="shared" si="7"/>
        <v>0.9796875</v>
      </c>
    </row>
    <row r="109" spans="1:5" ht="15">
      <c r="A109" s="36">
        <v>4</v>
      </c>
      <c r="B109" s="60" t="s">
        <v>12</v>
      </c>
      <c r="C109" s="99">
        <f>C110+C116</f>
        <v>30665</v>
      </c>
      <c r="D109" s="99">
        <f>D110+D116</f>
        <v>30665</v>
      </c>
      <c r="E109" s="82">
        <f aca="true" t="shared" si="8" ref="E109:E118">IF(C109=0,0,(SUM(D109/C109)))</f>
        <v>1</v>
      </c>
    </row>
    <row r="110" spans="1:5" ht="15">
      <c r="A110" s="36">
        <v>42</v>
      </c>
      <c r="B110" s="60" t="s">
        <v>13</v>
      </c>
      <c r="C110" s="99">
        <f>C111</f>
        <v>6325.95</v>
      </c>
      <c r="D110" s="99">
        <f>D111</f>
        <v>6325.95</v>
      </c>
      <c r="E110" s="82">
        <f t="shared" si="8"/>
        <v>1</v>
      </c>
    </row>
    <row r="111" spans="1:5" ht="15">
      <c r="A111" s="47">
        <v>422</v>
      </c>
      <c r="B111" s="58" t="s">
        <v>14</v>
      </c>
      <c r="C111" s="101">
        <f>SUM(C112:C115)</f>
        <v>6325.95</v>
      </c>
      <c r="D111" s="101">
        <f>SUM(D112:D115)</f>
        <v>6325.95</v>
      </c>
      <c r="E111" s="94">
        <f t="shared" si="8"/>
        <v>1</v>
      </c>
    </row>
    <row r="112" spans="1:5" ht="15">
      <c r="A112" s="48">
        <v>4221</v>
      </c>
      <c r="B112" s="63" t="s">
        <v>31</v>
      </c>
      <c r="C112" s="81">
        <v>27</v>
      </c>
      <c r="D112" s="81">
        <v>27</v>
      </c>
      <c r="E112" s="82">
        <f t="shared" si="8"/>
        <v>1</v>
      </c>
    </row>
    <row r="113" spans="1:5" ht="15">
      <c r="A113" s="48">
        <v>4222</v>
      </c>
      <c r="B113" s="63" t="s">
        <v>57</v>
      </c>
      <c r="C113" s="81">
        <v>199.99</v>
      </c>
      <c r="D113" s="81">
        <v>199.99</v>
      </c>
      <c r="E113" s="82">
        <f t="shared" si="8"/>
        <v>1</v>
      </c>
    </row>
    <row r="114" spans="1:5" ht="15">
      <c r="A114" s="48">
        <v>4226</v>
      </c>
      <c r="B114" s="63" t="s">
        <v>99</v>
      </c>
      <c r="C114" s="81">
        <v>899</v>
      </c>
      <c r="D114" s="81">
        <v>899</v>
      </c>
      <c r="E114" s="82">
        <f t="shared" si="8"/>
        <v>1</v>
      </c>
    </row>
    <row r="115" spans="1:5" ht="15">
      <c r="A115" s="48">
        <v>4227</v>
      </c>
      <c r="B115" s="63" t="s">
        <v>66</v>
      </c>
      <c r="C115" s="81">
        <v>5199.96</v>
      </c>
      <c r="D115" s="81">
        <v>5199.96</v>
      </c>
      <c r="E115" s="82">
        <f t="shared" si="8"/>
        <v>1</v>
      </c>
    </row>
    <row r="116" spans="1:5" ht="15">
      <c r="A116" s="83">
        <v>45</v>
      </c>
      <c r="B116" s="75" t="s">
        <v>67</v>
      </c>
      <c r="C116" s="77">
        <f>C117</f>
        <v>24339.05</v>
      </c>
      <c r="D116" s="77">
        <f>D117</f>
        <v>24339.05</v>
      </c>
      <c r="E116" s="78">
        <f t="shared" si="8"/>
        <v>1</v>
      </c>
    </row>
    <row r="117" spans="1:5" ht="15">
      <c r="A117" s="47">
        <v>451</v>
      </c>
      <c r="B117" s="58" t="s">
        <v>68</v>
      </c>
      <c r="C117" s="101">
        <f>C118</f>
        <v>24339.05</v>
      </c>
      <c r="D117" s="101">
        <f>D118</f>
        <v>24339.05</v>
      </c>
      <c r="E117" s="94">
        <f t="shared" si="8"/>
        <v>1</v>
      </c>
    </row>
    <row r="118" spans="1:5" ht="15">
      <c r="A118" s="48">
        <v>4511</v>
      </c>
      <c r="B118" s="63" t="s">
        <v>68</v>
      </c>
      <c r="C118" s="81">
        <v>24339.05</v>
      </c>
      <c r="D118" s="81">
        <v>24339.05</v>
      </c>
      <c r="E118" s="82">
        <f t="shared" si="8"/>
        <v>1</v>
      </c>
    </row>
    <row r="119" spans="1:5" ht="22.5">
      <c r="A119" s="86" t="s">
        <v>2</v>
      </c>
      <c r="B119" s="59" t="s">
        <v>109</v>
      </c>
      <c r="C119" s="88">
        <f aca="true" t="shared" si="9" ref="C119:D121">SUM(C120)</f>
        <v>24000</v>
      </c>
      <c r="D119" s="88">
        <f t="shared" si="9"/>
        <v>24000</v>
      </c>
      <c r="E119" s="89">
        <f t="shared" si="7"/>
        <v>1</v>
      </c>
    </row>
    <row r="120" spans="1:5" ht="15">
      <c r="A120" s="36">
        <v>3</v>
      </c>
      <c r="B120" s="84" t="s">
        <v>15</v>
      </c>
      <c r="C120" s="37">
        <f t="shared" si="9"/>
        <v>24000</v>
      </c>
      <c r="D120" s="37">
        <f t="shared" si="9"/>
        <v>24000</v>
      </c>
      <c r="E120" s="78">
        <f t="shared" si="7"/>
        <v>1</v>
      </c>
    </row>
    <row r="121" spans="1:5" ht="15">
      <c r="A121" s="36">
        <v>32</v>
      </c>
      <c r="B121" s="60" t="s">
        <v>20</v>
      </c>
      <c r="C121" s="99">
        <f t="shared" si="9"/>
        <v>24000</v>
      </c>
      <c r="D121" s="99">
        <f t="shared" si="9"/>
        <v>24000</v>
      </c>
      <c r="E121" s="78">
        <f t="shared" si="7"/>
        <v>1</v>
      </c>
    </row>
    <row r="122" spans="1:5" ht="15">
      <c r="A122" s="47">
        <v>322</v>
      </c>
      <c r="B122" s="69" t="s">
        <v>22</v>
      </c>
      <c r="C122" s="101">
        <f>SUM(C123:C123)</f>
        <v>24000</v>
      </c>
      <c r="D122" s="101">
        <f>SUM(D123:D123)</f>
        <v>24000</v>
      </c>
      <c r="E122" s="94">
        <f t="shared" si="7"/>
        <v>1</v>
      </c>
    </row>
    <row r="123" spans="1:5" ht="15">
      <c r="A123" s="48">
        <v>3223</v>
      </c>
      <c r="B123" s="68" t="s">
        <v>40</v>
      </c>
      <c r="C123" s="81">
        <v>24000</v>
      </c>
      <c r="D123" s="81">
        <v>24000</v>
      </c>
      <c r="E123" s="82">
        <f t="shared" si="7"/>
        <v>1</v>
      </c>
    </row>
    <row r="124" spans="1:5" ht="22.5" customHeight="1">
      <c r="A124" s="86" t="s">
        <v>2</v>
      </c>
      <c r="B124" s="103" t="s">
        <v>94</v>
      </c>
      <c r="C124" s="88">
        <f aca="true" t="shared" si="10" ref="C124:D126">C125</f>
        <v>25000</v>
      </c>
      <c r="D124" s="88">
        <f t="shared" si="10"/>
        <v>25000</v>
      </c>
      <c r="E124" s="89">
        <f t="shared" si="7"/>
        <v>1</v>
      </c>
    </row>
    <row r="125" spans="1:5" ht="15">
      <c r="A125" s="36">
        <v>3</v>
      </c>
      <c r="B125" s="84" t="s">
        <v>15</v>
      </c>
      <c r="C125" s="26">
        <f t="shared" si="10"/>
        <v>25000</v>
      </c>
      <c r="D125" s="26">
        <f t="shared" si="10"/>
        <v>25000</v>
      </c>
      <c r="E125" s="78">
        <f t="shared" si="7"/>
        <v>1</v>
      </c>
    </row>
    <row r="126" spans="1:5" ht="15">
      <c r="A126" s="36">
        <v>32</v>
      </c>
      <c r="B126" s="60" t="s">
        <v>20</v>
      </c>
      <c r="C126" s="26">
        <f t="shared" si="10"/>
        <v>25000</v>
      </c>
      <c r="D126" s="26">
        <f t="shared" si="10"/>
        <v>25000</v>
      </c>
      <c r="E126" s="78">
        <f t="shared" si="7"/>
        <v>1</v>
      </c>
    </row>
    <row r="127" spans="1:5" ht="15">
      <c r="A127" s="47">
        <v>322</v>
      </c>
      <c r="B127" s="69" t="s">
        <v>22</v>
      </c>
      <c r="C127" s="44">
        <f>SUM(C128:C128)</f>
        <v>25000</v>
      </c>
      <c r="D127" s="44">
        <f>SUM(D128:D128)</f>
        <v>25000</v>
      </c>
      <c r="E127" s="94">
        <f t="shared" si="7"/>
        <v>1</v>
      </c>
    </row>
    <row r="128" spans="1:5" ht="15">
      <c r="A128" s="48">
        <v>3221</v>
      </c>
      <c r="B128" s="63" t="s">
        <v>38</v>
      </c>
      <c r="C128" s="35">
        <v>25000</v>
      </c>
      <c r="D128" s="35">
        <v>25000</v>
      </c>
      <c r="E128" s="82">
        <f t="shared" si="7"/>
        <v>1</v>
      </c>
    </row>
    <row r="129" spans="1:5" ht="22.5">
      <c r="A129" s="86" t="s">
        <v>2</v>
      </c>
      <c r="B129" s="59" t="s">
        <v>110</v>
      </c>
      <c r="C129" s="88">
        <f aca="true" t="shared" si="11" ref="C129:D132">C130</f>
        <v>1000</v>
      </c>
      <c r="D129" s="88">
        <f t="shared" si="11"/>
        <v>983.86</v>
      </c>
      <c r="E129" s="89">
        <f>IF(C129=0,0,(SUM(D129/C129)))</f>
        <v>0.9838600000000001</v>
      </c>
    </row>
    <row r="130" spans="1:5" ht="15">
      <c r="A130" s="36">
        <v>3</v>
      </c>
      <c r="B130" s="84" t="s">
        <v>15</v>
      </c>
      <c r="C130" s="26">
        <f t="shared" si="11"/>
        <v>1000</v>
      </c>
      <c r="D130" s="26">
        <f t="shared" si="11"/>
        <v>983.86</v>
      </c>
      <c r="E130" s="78">
        <f>IF(C130=0,0,(SUM(D130/C130)))</f>
        <v>0.9838600000000001</v>
      </c>
    </row>
    <row r="131" spans="1:5" ht="15">
      <c r="A131" s="36">
        <v>32</v>
      </c>
      <c r="B131" s="60" t="s">
        <v>20</v>
      </c>
      <c r="C131" s="26">
        <f t="shared" si="11"/>
        <v>1000</v>
      </c>
      <c r="D131" s="26">
        <f t="shared" si="11"/>
        <v>983.86</v>
      </c>
      <c r="E131" s="78">
        <f>IF(C131=0,0,(SUM(D131/C131)))</f>
        <v>0.9838600000000001</v>
      </c>
    </row>
    <row r="132" spans="1:5" ht="15">
      <c r="A132" s="47">
        <v>323</v>
      </c>
      <c r="B132" s="58" t="s">
        <v>23</v>
      </c>
      <c r="C132" s="105">
        <f t="shared" si="11"/>
        <v>1000</v>
      </c>
      <c r="D132" s="105">
        <f t="shared" si="11"/>
        <v>983.86</v>
      </c>
      <c r="E132" s="94">
        <f>IF(C132=0,0,(SUM(D132/C132)))</f>
        <v>0.9838600000000001</v>
      </c>
    </row>
    <row r="133" spans="1:5" ht="15">
      <c r="A133" s="48">
        <v>3232</v>
      </c>
      <c r="B133" s="63" t="s">
        <v>45</v>
      </c>
      <c r="C133" s="35">
        <v>1000</v>
      </c>
      <c r="D133" s="35">
        <v>983.86</v>
      </c>
      <c r="E133" s="82">
        <f>IF(C133=0,0,(SUM(D133/C133)))</f>
        <v>0.9838600000000001</v>
      </c>
    </row>
    <row r="134" spans="1:5" ht="15">
      <c r="A134" s="70"/>
      <c r="B134" s="71"/>
      <c r="C134" s="74"/>
      <c r="D134" s="74"/>
      <c r="E134" s="33"/>
    </row>
    <row r="135" spans="1:5" ht="15">
      <c r="A135" s="70"/>
      <c r="B135" s="71"/>
      <c r="C135" s="72"/>
      <c r="D135" s="72"/>
      <c r="E135" s="73"/>
    </row>
    <row r="136" spans="1:5" ht="15">
      <c r="A136" s="70"/>
      <c r="B136" s="71"/>
      <c r="C136" s="72"/>
      <c r="D136" s="72"/>
      <c r="E136" s="73"/>
    </row>
    <row r="138" spans="1:5" ht="15">
      <c r="A138" s="119"/>
      <c r="B138" s="108" t="s">
        <v>84</v>
      </c>
      <c r="D138" s="122" t="s">
        <v>86</v>
      </c>
      <c r="E138" s="122"/>
    </row>
    <row r="139" spans="1:5" ht="15">
      <c r="A139" s="119"/>
      <c r="B139" s="108" t="s">
        <v>85</v>
      </c>
      <c r="C139" s="53"/>
      <c r="D139" s="122" t="s">
        <v>87</v>
      </c>
      <c r="E139" s="122"/>
    </row>
    <row r="140" spans="1:2" ht="15">
      <c r="A140" s="54"/>
      <c r="B140" s="55"/>
    </row>
    <row r="141" spans="1:5" ht="15">
      <c r="A141" s="107"/>
      <c r="B141" s="56"/>
      <c r="D141" s="56"/>
      <c r="E141" s="56"/>
    </row>
    <row r="142" spans="1:5" ht="15">
      <c r="A142" s="53"/>
      <c r="B142" s="53"/>
      <c r="C142" s="53"/>
      <c r="D142" s="53"/>
      <c r="E142" s="53"/>
    </row>
  </sheetData>
  <sheetProtection/>
  <mergeCells count="6">
    <mergeCell ref="D138:E138"/>
    <mergeCell ref="D139:E139"/>
    <mergeCell ref="A1:E1"/>
    <mergeCell ref="A4:E4"/>
    <mergeCell ref="A5:E5"/>
    <mergeCell ref="A9:B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Kristinka</dc:creator>
  <cp:keywords/>
  <dc:description/>
  <cp:lastModifiedBy>Korisnik</cp:lastModifiedBy>
  <cp:lastPrinted>2023-03-10T08:56:25Z</cp:lastPrinted>
  <dcterms:created xsi:type="dcterms:W3CDTF">2020-01-29T18:57:33Z</dcterms:created>
  <dcterms:modified xsi:type="dcterms:W3CDTF">2023-03-10T08:59:15Z</dcterms:modified>
  <cp:category/>
  <cp:version/>
  <cp:contentType/>
  <cp:contentStatus/>
</cp:coreProperties>
</file>